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96EF7A77-919C-4187-91E3-1B1EF91D35D6}" xr6:coauthVersionLast="47" xr6:coauthVersionMax="47" xr10:uidLastSave="{00000000-0000-0000-0000-000000000000}"/>
  <bookViews>
    <workbookView xWindow="-120" yWindow="-120" windowWidth="38640" windowHeight="21240" firstSheet="2" activeTab="3" xr2:uid="{00000000-000D-0000-FFFF-FFFF00000000}"/>
  </bookViews>
  <sheets>
    <sheet name="Contents" sheetId="7" r:id="rId1"/>
    <sheet name="Facility Collection &amp; Results" sheetId="1" r:id="rId2"/>
    <sheet name="Ward_Unit Collection" sheetId="4" r:id="rId3"/>
    <sheet name="Patient Collection" sheetId="6" r:id="rId4"/>
    <sheet name="Results for Ward_Unit" sheetId="8" r:id="rId5"/>
    <sheet name="Results for Patient" sheetId="9" r:id="rId6"/>
    <sheet name="Measurement Plan" sheetId="10" r:id="rId7"/>
    <sheet name="Sheet1" sheetId="11" state="hidden" r:id="rId8"/>
  </sheets>
  <definedNames>
    <definedName name="_xlnm._FilterDatabase" localSheetId="6" hidden="1">'Measurement Plan'!$B$20:$L$52</definedName>
    <definedName name="_xlnm.Print_Area" localSheetId="0">Contents!$B$1:$P$32</definedName>
    <definedName name="_xlnm.Print_Area" localSheetId="1">'Facility Collection &amp; Results'!$B$1:$O$247</definedName>
    <definedName name="_xlnm.Print_Area" localSheetId="6">'Measurement Plan'!$B$1:$L$64</definedName>
    <definedName name="_xlnm.Print_Area" localSheetId="3">'Patient Collection'!$B$1:$AM$113</definedName>
    <definedName name="_xlnm.Print_Area" localSheetId="5">'Results for Patient'!$B$1:$Q$100</definedName>
    <definedName name="_xlnm.Print_Area" localSheetId="4">'Results for Ward_Unit'!$B$1:$Q$64</definedName>
    <definedName name="_xlnm.Print_Area" localSheetId="2">'Ward_Unit Collection'!$B$1:$AH$63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5" i="6" l="1"/>
  <c r="P45" i="6"/>
  <c r="Q45" i="6"/>
  <c r="R45" i="6"/>
  <c r="S45" i="6"/>
  <c r="T45" i="6"/>
  <c r="U45" i="6"/>
  <c r="V45" i="6"/>
  <c r="W45" i="6"/>
  <c r="X45" i="6"/>
  <c r="Y45" i="6"/>
  <c r="Z45" i="6"/>
  <c r="AA45" i="6"/>
  <c r="AB45" i="6"/>
  <c r="AC45" i="6"/>
  <c r="AD45" i="6"/>
  <c r="AE45" i="6"/>
  <c r="AF45" i="6"/>
  <c r="AG45" i="6"/>
  <c r="AH45" i="6"/>
  <c r="O45" i="6"/>
  <c r="AJ61" i="6" l="1"/>
  <c r="AK61" i="6"/>
  <c r="AK60" i="6"/>
  <c r="AJ60" i="6"/>
  <c r="O48" i="6"/>
  <c r="AL61" i="6" l="1"/>
  <c r="AL31" i="6" l="1"/>
  <c r="AJ31" i="6"/>
  <c r="P101" i="6"/>
  <c r="P100" i="6"/>
  <c r="P99" i="6"/>
  <c r="P98" i="6"/>
  <c r="P97" i="6"/>
  <c r="P96" i="6"/>
  <c r="P51" i="4"/>
  <c r="P50" i="4"/>
  <c r="P49" i="4"/>
  <c r="P48" i="4"/>
  <c r="P47" i="4"/>
  <c r="P46" i="4"/>
  <c r="P45" i="4"/>
  <c r="P95" i="6"/>
  <c r="Q95" i="6" s="1"/>
  <c r="Q98" i="6" l="1"/>
  <c r="Q96" i="6"/>
  <c r="Q100" i="6"/>
  <c r="Q97" i="6"/>
  <c r="Q101" i="6"/>
  <c r="Q32" i="9"/>
  <c r="Q28" i="9"/>
  <c r="P28" i="9" s="1"/>
  <c r="Q27" i="9"/>
  <c r="P27" i="9" s="1"/>
  <c r="Q30" i="9"/>
  <c r="P30" i="9" s="1"/>
  <c r="Q29" i="9"/>
  <c r="P29" i="9" s="1"/>
  <c r="Q31" i="9"/>
  <c r="P31" i="9" s="1"/>
  <c r="Q33" i="9"/>
  <c r="P33" i="9" s="1"/>
  <c r="Q99" i="6"/>
  <c r="AM31" i="6"/>
  <c r="Q43" i="8"/>
  <c r="O43" i="8" s="1"/>
  <c r="Q48" i="4"/>
  <c r="AE42" i="4"/>
  <c r="Q48" i="8" s="1"/>
  <c r="P48" i="8" s="1"/>
  <c r="AG42" i="4"/>
  <c r="O48" i="8" l="1"/>
  <c r="Q45" i="4"/>
  <c r="Q47" i="4"/>
  <c r="Q49" i="4"/>
  <c r="Q51" i="4"/>
  <c r="O29" i="9"/>
  <c r="P43" i="8"/>
  <c r="O27" i="9"/>
  <c r="O28" i="9"/>
  <c r="P32" i="9"/>
  <c r="O32" i="9"/>
  <c r="O31" i="9"/>
  <c r="O30" i="9"/>
  <c r="O33" i="9"/>
  <c r="Q46" i="4"/>
  <c r="Q50" i="4"/>
  <c r="Q45" i="8"/>
  <c r="Q42" i="8"/>
  <c r="Q46" i="8"/>
  <c r="Q47" i="8"/>
  <c r="Q44" i="8"/>
  <c r="AH42" i="4"/>
  <c r="AJ82" i="6"/>
  <c r="O47" i="8" l="1"/>
  <c r="P47" i="8"/>
  <c r="O46" i="8"/>
  <c r="P46" i="8"/>
  <c r="P42" i="8"/>
  <c r="O42" i="8"/>
  <c r="O44" i="8"/>
  <c r="P44" i="8"/>
  <c r="O45" i="8"/>
  <c r="P45" i="8"/>
  <c r="AK55" i="6"/>
  <c r="AJ55" i="6"/>
  <c r="T48" i="6" l="1"/>
  <c r="AK50" i="6"/>
  <c r="AJ50" i="6"/>
  <c r="AK39" i="6"/>
  <c r="AJ39" i="6"/>
  <c r="AL39" i="6" l="1"/>
  <c r="AM39" i="6" s="1"/>
  <c r="AK65" i="6"/>
  <c r="AK64" i="6"/>
  <c r="AJ65" i="6"/>
  <c r="AJ64" i="6"/>
  <c r="AL65" i="6" l="1"/>
  <c r="AL64" i="6"/>
  <c r="AL50" i="6"/>
  <c r="AM50" i="6" s="1"/>
  <c r="AJ41" i="6"/>
  <c r="Q45" i="9" l="1"/>
  <c r="O45" i="9" s="1"/>
  <c r="P45" i="9" l="1"/>
  <c r="Q39" i="9"/>
  <c r="AK79" i="6"/>
  <c r="AJ79" i="6"/>
  <c r="AK77" i="6"/>
  <c r="AJ78" i="6"/>
  <c r="AJ77" i="6"/>
  <c r="AK57" i="6"/>
  <c r="AK53" i="6"/>
  <c r="AK52" i="6"/>
  <c r="AK51" i="6"/>
  <c r="AK49" i="6"/>
  <c r="AK47" i="6"/>
  <c r="AK46" i="6"/>
  <c r="AK43" i="6"/>
  <c r="AK41" i="6"/>
  <c r="AK38" i="6"/>
  <c r="AK35" i="6"/>
  <c r="AK34" i="6"/>
  <c r="AK32" i="6"/>
  <c r="AK89" i="6"/>
  <c r="AK88" i="6"/>
  <c r="AK87" i="6"/>
  <c r="AK86" i="6"/>
  <c r="AK85" i="6"/>
  <c r="AK84" i="6"/>
  <c r="AK83" i="6"/>
  <c r="AK82" i="6"/>
  <c r="AK80" i="6"/>
  <c r="AK78" i="6"/>
  <c r="AK76" i="6"/>
  <c r="AK75" i="6"/>
  <c r="AK74" i="6"/>
  <c r="AK73" i="6"/>
  <c r="AK68" i="6"/>
  <c r="AK67" i="6"/>
  <c r="AK66" i="6"/>
  <c r="AK63" i="6"/>
  <c r="AJ89" i="6"/>
  <c r="AJ88" i="6"/>
  <c r="AJ87" i="6"/>
  <c r="AJ86" i="6"/>
  <c r="AJ85" i="6"/>
  <c r="AJ84" i="6"/>
  <c r="AJ83" i="6"/>
  <c r="AJ80" i="6"/>
  <c r="AJ76" i="6"/>
  <c r="AJ75" i="6"/>
  <c r="AJ74" i="6"/>
  <c r="AJ73" i="6"/>
  <c r="AJ68" i="6"/>
  <c r="AJ67" i="6"/>
  <c r="AJ66" i="6"/>
  <c r="AJ63" i="6"/>
  <c r="AJ57" i="6"/>
  <c r="AJ53" i="6"/>
  <c r="AJ52" i="6"/>
  <c r="AJ51" i="6"/>
  <c r="AJ49" i="6"/>
  <c r="AJ47" i="6"/>
  <c r="AJ46" i="6"/>
  <c r="AJ43" i="6"/>
  <c r="AJ38" i="6"/>
  <c r="AJ35" i="6"/>
  <c r="AJ34" i="6"/>
  <c r="AJ32" i="6"/>
  <c r="Q52" i="9"/>
  <c r="Q51" i="9"/>
  <c r="Q53" i="9"/>
  <c r="AL67" i="6" l="1"/>
  <c r="AL66" i="6"/>
  <c r="AL63" i="6"/>
  <c r="O39" i="9"/>
  <c r="P39" i="9"/>
  <c r="B21" i="9"/>
  <c r="N19" i="9"/>
  <c r="I19" i="9"/>
  <c r="B19" i="9"/>
  <c r="B22" i="8"/>
  <c r="N20" i="8"/>
  <c r="I20" i="8"/>
  <c r="B20" i="8"/>
  <c r="Q60" i="9" l="1"/>
  <c r="Q59" i="9"/>
  <c r="Q58" i="9"/>
  <c r="Q57" i="9"/>
  <c r="Q56" i="9"/>
  <c r="P51" i="9"/>
  <c r="O51" i="9" l="1"/>
  <c r="P56" i="9"/>
  <c r="P52" i="9" l="1"/>
  <c r="O52" i="9" s="1"/>
  <c r="P53" i="9"/>
  <c r="O53" i="9" s="1"/>
  <c r="P48" i="6"/>
  <c r="Q48" i="6"/>
  <c r="R48" i="6"/>
  <c r="S48" i="6"/>
  <c r="U48" i="6"/>
  <c r="V48" i="6"/>
  <c r="W48" i="6"/>
  <c r="X48" i="6"/>
  <c r="Y48" i="6"/>
  <c r="Z48" i="6"/>
  <c r="AA48" i="6"/>
  <c r="AB48" i="6"/>
  <c r="AC48" i="6"/>
  <c r="AD48" i="6"/>
  <c r="AE48" i="6"/>
  <c r="AF48" i="6"/>
  <c r="AG48" i="6"/>
  <c r="AH48" i="6"/>
  <c r="AJ48" i="6" l="1"/>
  <c r="AL48" i="6"/>
  <c r="AK48" i="6" l="1"/>
  <c r="AE27" i="4"/>
  <c r="AE43" i="4"/>
  <c r="AF32" i="4"/>
  <c r="AE32" i="4"/>
  <c r="AK93" i="6" l="1"/>
  <c r="AJ93" i="6"/>
  <c r="AL60" i="6"/>
  <c r="AM60" i="6" s="1"/>
  <c r="AK29" i="6"/>
  <c r="AJ29" i="6"/>
  <c r="AF41" i="4"/>
  <c r="AE41" i="4"/>
  <c r="AF27" i="4"/>
  <c r="AL52" i="6" l="1"/>
  <c r="AL73" i="6"/>
  <c r="AM73" i="6" s="1"/>
  <c r="AL79" i="6"/>
  <c r="AM79" i="6" s="1"/>
  <c r="AL85" i="6"/>
  <c r="AM85" i="6" s="1"/>
  <c r="AL87" i="6"/>
  <c r="AM87" i="6" s="1"/>
  <c r="AL89" i="6"/>
  <c r="AM89" i="6" s="1"/>
  <c r="AL34" i="6"/>
  <c r="AM34" i="6" s="1"/>
  <c r="AL43" i="6"/>
  <c r="AL53" i="6"/>
  <c r="AM53" i="6" s="1"/>
  <c r="AL77" i="6"/>
  <c r="AM77" i="6" s="1"/>
  <c r="AL82" i="6"/>
  <c r="AM82" i="6" s="1"/>
  <c r="AL84" i="6"/>
  <c r="AM84" i="6" s="1"/>
  <c r="AL86" i="6"/>
  <c r="AM86" i="6" s="1"/>
  <c r="AL88" i="6"/>
  <c r="AM88" i="6" s="1"/>
  <c r="AL93" i="6"/>
  <c r="AM93" i="6" s="1"/>
  <c r="AL29" i="6"/>
  <c r="AM29" i="6" s="1"/>
  <c r="AL47" i="6"/>
  <c r="AL32" i="6"/>
  <c r="AL38" i="6"/>
  <c r="AL41" i="6"/>
  <c r="AL46" i="6"/>
  <c r="AL49" i="6"/>
  <c r="Q44" i="9" s="1"/>
  <c r="AL55" i="6"/>
  <c r="AM55" i="6" s="1"/>
  <c r="AL51" i="6"/>
  <c r="Q46" i="9" s="1"/>
  <c r="AG27" i="4"/>
  <c r="AG41" i="4"/>
  <c r="AH41" i="4" s="1"/>
  <c r="AG32" i="4"/>
  <c r="AH32" i="4" s="1"/>
  <c r="AL83" i="6"/>
  <c r="AM83" i="6" s="1"/>
  <c r="AM61" i="6"/>
  <c r="AF43" i="4"/>
  <c r="C38" i="8"/>
  <c r="C34" i="8"/>
  <c r="C29" i="8"/>
  <c r="AM32" i="6" l="1"/>
  <c r="Q34" i="9"/>
  <c r="AM52" i="6"/>
  <c r="Q47" i="9"/>
  <c r="P46" i="9"/>
  <c r="P44" i="9"/>
  <c r="AM49" i="6"/>
  <c r="O44" i="9" s="1"/>
  <c r="AM46" i="6"/>
  <c r="Q42" i="9"/>
  <c r="AM47" i="6"/>
  <c r="Q43" i="9"/>
  <c r="AM51" i="6"/>
  <c r="O46" i="9" s="1"/>
  <c r="AM41" i="6"/>
  <c r="Q40" i="9"/>
  <c r="AM43" i="6"/>
  <c r="Q41" i="9"/>
  <c r="AM38" i="6"/>
  <c r="Q38" i="9"/>
  <c r="AG43" i="4"/>
  <c r="AH43" i="4" s="1"/>
  <c r="Q37" i="9"/>
  <c r="AM48" i="6"/>
  <c r="Q27" i="8"/>
  <c r="AH27" i="4"/>
  <c r="AL76" i="6"/>
  <c r="AM76" i="6" s="1"/>
  <c r="P60" i="9"/>
  <c r="P59" i="9"/>
  <c r="P58" i="9"/>
  <c r="P57" i="9"/>
  <c r="Q35" i="9"/>
  <c r="C63" i="9"/>
  <c r="O37" i="9" l="1"/>
  <c r="P47" i="9"/>
  <c r="O47" i="9"/>
  <c r="AL74" i="6"/>
  <c r="AM74" i="6" s="1"/>
  <c r="P38" i="9"/>
  <c r="O38" i="9"/>
  <c r="P40" i="9"/>
  <c r="O40" i="9"/>
  <c r="P43" i="9"/>
  <c r="O43" i="9"/>
  <c r="P41" i="9"/>
  <c r="O41" i="9"/>
  <c r="P42" i="9"/>
  <c r="O42" i="9"/>
  <c r="AM63" i="6"/>
  <c r="O56" i="9" s="1"/>
  <c r="AM67" i="6"/>
  <c r="O60" i="9" s="1"/>
  <c r="Q49" i="8"/>
  <c r="P49" i="8" s="1"/>
  <c r="O27" i="8"/>
  <c r="P27" i="8"/>
  <c r="AL68" i="6"/>
  <c r="AM68" i="6" s="1"/>
  <c r="AL75" i="6"/>
  <c r="AM75" i="6" s="1"/>
  <c r="P35" i="9"/>
  <c r="O35" i="9"/>
  <c r="AM66" i="6"/>
  <c r="O59" i="9" s="1"/>
  <c r="P37" i="9"/>
  <c r="AL57" i="6"/>
  <c r="AM57" i="6" s="1"/>
  <c r="AM64" i="6"/>
  <c r="O57" i="9" s="1"/>
  <c r="AM65" i="6"/>
  <c r="O58" i="9" s="1"/>
  <c r="AL35" i="6"/>
  <c r="AM35" i="6" s="1"/>
  <c r="AL78" i="6"/>
  <c r="AM78" i="6" s="1"/>
  <c r="AL80" i="6"/>
  <c r="AM80" i="6" s="1"/>
  <c r="Q32" i="8"/>
  <c r="Q41" i="8"/>
  <c r="O49" i="8" l="1"/>
  <c r="Q50" i="9"/>
  <c r="P32" i="8"/>
  <c r="O32" i="8"/>
  <c r="O41" i="8"/>
  <c r="P41" i="8"/>
  <c r="Q36" i="9"/>
  <c r="O36" i="9" l="1"/>
  <c r="P36" i="9"/>
  <c r="P50" i="9"/>
  <c r="O50" i="9"/>
  <c r="Q48" i="9"/>
  <c r="Q49" i="9"/>
  <c r="Q54" i="9"/>
  <c r="Q55" i="9"/>
  <c r="Q66" i="9"/>
  <c r="Q67" i="9"/>
  <c r="Q70" i="9"/>
  <c r="Q72" i="9"/>
  <c r="Q75" i="9"/>
  <c r="Q76" i="9"/>
  <c r="Q77" i="9"/>
  <c r="Q79" i="9"/>
  <c r="Q80" i="9"/>
  <c r="Q81" i="9"/>
  <c r="Q85" i="9"/>
  <c r="Q61" i="9"/>
  <c r="Q68" i="9"/>
  <c r="Q69" i="9"/>
  <c r="Q73" i="9"/>
  <c r="Q78" i="9"/>
  <c r="P76" i="9" l="1"/>
  <c r="O76" i="9"/>
  <c r="P48" i="9"/>
  <c r="O48" i="9"/>
  <c r="P69" i="9"/>
  <c r="O69" i="9"/>
  <c r="P85" i="9"/>
  <c r="O85" i="9"/>
  <c r="P77" i="9"/>
  <c r="O77" i="9"/>
  <c r="P70" i="9"/>
  <c r="O70" i="9"/>
  <c r="P49" i="9"/>
  <c r="O49" i="9"/>
  <c r="P68" i="9"/>
  <c r="O68" i="9"/>
  <c r="O67" i="9"/>
  <c r="P67" i="9"/>
  <c r="P78" i="9"/>
  <c r="O78" i="9"/>
  <c r="P80" i="9"/>
  <c r="O80" i="9"/>
  <c r="O75" i="9"/>
  <c r="P75" i="9"/>
  <c r="P66" i="9"/>
  <c r="O66" i="9"/>
  <c r="P55" i="9"/>
  <c r="O55" i="9"/>
  <c r="O34" i="9"/>
  <c r="P34" i="9"/>
  <c r="O81" i="9"/>
  <c r="P81" i="9"/>
  <c r="P61" i="9"/>
  <c r="O61" i="9"/>
  <c r="O73" i="9"/>
  <c r="P73" i="9"/>
  <c r="O79" i="9"/>
  <c r="P79" i="9"/>
  <c r="P72" i="9"/>
  <c r="O72" i="9"/>
  <c r="O54" i="9"/>
  <c r="P54" i="9"/>
  <c r="Q74" i="9"/>
  <c r="Q71" i="9"/>
  <c r="P71" i="9" l="1"/>
  <c r="O71" i="9"/>
  <c r="P74" i="9"/>
  <c r="O74" i="9"/>
  <c r="Q26" i="9"/>
  <c r="P26" i="9" l="1"/>
  <c r="O26" i="9"/>
</calcChain>
</file>

<file path=xl/sharedStrings.xml><?xml version="1.0" encoding="utf-8"?>
<sst xmlns="http://schemas.openxmlformats.org/spreadsheetml/2006/main" count="658" uniqueCount="568">
  <si>
    <t>Hospital and Health Service:</t>
  </si>
  <si>
    <t>Facility:</t>
  </si>
  <si>
    <t>Audit Date/Period:</t>
  </si>
  <si>
    <t>Facility Questions</t>
  </si>
  <si>
    <t>Response</t>
  </si>
  <si>
    <t>Ward 1</t>
  </si>
  <si>
    <t>Ward 2</t>
  </si>
  <si>
    <t>Ward 3</t>
  </si>
  <si>
    <t>Ward 4</t>
  </si>
  <si>
    <t>Ward 5</t>
  </si>
  <si>
    <t>Ward/Unit:</t>
  </si>
  <si>
    <t>Ward/Unit Questions</t>
  </si>
  <si>
    <t>Ward 6</t>
  </si>
  <si>
    <t>Ward 7</t>
  </si>
  <si>
    <t>Ward 8</t>
  </si>
  <si>
    <t>Ward 9</t>
  </si>
  <si>
    <t>Ward 10</t>
  </si>
  <si>
    <t>Patient collection audit tool: collects patient level data (on a ward/unit) for each patient audited (for Edition 2 of the NSQHS Standards)</t>
  </si>
  <si>
    <t>Documentation audit - Patient</t>
  </si>
  <si>
    <t>Contents</t>
  </si>
  <si>
    <t>Ward/Unit Results</t>
  </si>
  <si>
    <t>Percentage</t>
  </si>
  <si>
    <t>Total number audited</t>
  </si>
  <si>
    <t>Number met</t>
  </si>
  <si>
    <t>Ward/Unit collection audit tool: collects ward/unit level data (for Edition 2 of the NSQHS Standards)</t>
  </si>
  <si>
    <t>Wards/Units audited:</t>
  </si>
  <si>
    <t>Patient collation audit tool: collates the results for the audited patients (for Edition 2 of the NSQHS Standards)</t>
  </si>
  <si>
    <t>Ward/Unit collation audit tool: collates the results for the audited wards/units (for Edition 2 of the NSQHS Standards)</t>
  </si>
  <si>
    <t>Results for Ward_Unit</t>
  </si>
  <si>
    <t>Results for Patient</t>
  </si>
  <si>
    <t>Pt 1</t>
  </si>
  <si>
    <t>Pt = Patient</t>
  </si>
  <si>
    <t>Pt 2</t>
  </si>
  <si>
    <t>Pt 3</t>
  </si>
  <si>
    <t>Pt 4</t>
  </si>
  <si>
    <t>Pt 5</t>
  </si>
  <si>
    <t>Pt 6</t>
  </si>
  <si>
    <t>Pt 7</t>
  </si>
  <si>
    <t>Pt 8</t>
  </si>
  <si>
    <t>Pt 9</t>
  </si>
  <si>
    <t>Pt 10</t>
  </si>
  <si>
    <t>Pt 11</t>
  </si>
  <si>
    <t>Pt 12</t>
  </si>
  <si>
    <t>Pt 13</t>
  </si>
  <si>
    <t>Pt 14</t>
  </si>
  <si>
    <t>Pt 15</t>
  </si>
  <si>
    <t>Pt 16</t>
  </si>
  <si>
    <t>Pt 17</t>
  </si>
  <si>
    <t>Pt 18</t>
  </si>
  <si>
    <t>Pt 19</t>
  </si>
  <si>
    <t>Pt 20</t>
  </si>
  <si>
    <t>Ward 11</t>
  </si>
  <si>
    <t>Ward 12</t>
  </si>
  <si>
    <t>Ward 13</t>
  </si>
  <si>
    <t>Ward 14</t>
  </si>
  <si>
    <t>Ward 15</t>
  </si>
  <si>
    <t>Up to 20 patients can be audited on the tool.</t>
  </si>
  <si>
    <t>Audit Tools to audit against Edition 2 of the NSQHS Standards</t>
  </si>
  <si>
    <t>If yes to 3.0, is there evidence</t>
  </si>
  <si>
    <t>If yes to 4.0, is there evidence</t>
  </si>
  <si>
    <t>• there are Terms of Reference?</t>
  </si>
  <si>
    <t>• there are consumer advisors that reflect the day-to-day patient community?</t>
  </si>
  <si>
    <t>• Aboriginal and Torres Strait Islander communities are represented?</t>
  </si>
  <si>
    <t>• it is multidisciplinary?</t>
  </si>
  <si>
    <t>• they detail the date they became effective?</t>
  </si>
  <si>
    <t>• they detail the date of the next revision?</t>
  </si>
  <si>
    <t>• they reference the source documents (if applicable) particularly where they are represented as best practice?</t>
  </si>
  <si>
    <t>• the workforce knows the documents exist, can access them and know and use the contents?</t>
  </si>
  <si>
    <t>• audits of workforce compliance with the documents are undertaken?</t>
  </si>
  <si>
    <t>• the system is regularly reviewed and risks reported to the governing body, the workforce and consumers?</t>
  </si>
  <si>
    <t>• of a risk register that includes actions to address identified risks and the 'risk owner'?</t>
  </si>
  <si>
    <t>If yes to 4.0, is there evidence regular training needs analysis has been undertaken to assess staff requirements?</t>
  </si>
  <si>
    <t>If yes to 4.0, is there evidence it includes</t>
  </si>
  <si>
    <t>If yes to 1.0, is there evidence</t>
  </si>
  <si>
    <t>If yes to 1.0, is there evidence, e.g. in the minutes, the governing body</t>
  </si>
  <si>
    <t>If yes to 2.0, is there evidence they include</t>
  </si>
  <si>
    <t>• the system allows the reporting of incidents associated with electronic health systems (if ieMR is implemented in the facility)?</t>
  </si>
  <si>
    <t>• the system is regularly monitored?</t>
  </si>
  <si>
    <t>• reports are developed using data in the system?</t>
  </si>
  <si>
    <t>If yes to 5.0, is there evidence</t>
  </si>
  <si>
    <t>If yes to 6.0, is there evidence</t>
  </si>
  <si>
    <t>For each policy, procedure or protocol, is there evidence</t>
  </si>
  <si>
    <t>Patient Questions</t>
  </si>
  <si>
    <t>Is there evidence that the facility (or at service level) has a governing body that oversees recognising and responding to acute deterioration?</t>
  </si>
  <si>
    <t>• has endorsed a facility-wide strategy that outlines recognising and responding to acute deterioration processes?</t>
  </si>
  <si>
    <t>• regularly reviews, as required, policies, procedures or protocols that support effective recognising and responding to acute deterioration?</t>
  </si>
  <si>
    <t>• monitors and evaluates recognising and responding to acute deterioration including: regular reviews of quality indicators and safety and quality reports to ensure that they are relevant and comprehensive?</t>
  </si>
  <si>
    <t>• reviews the processes for providing feedback to the workforce, patients, consumers and the community about the organisation's performance in recognising and responding to acute deterioration?</t>
  </si>
  <si>
    <t>• audits of the use of recognising and responding to acute deterioration forms and tools?</t>
  </si>
  <si>
    <t>• reviews reports on clinical incidents that relate to recognising and responding to acute deterioration?</t>
  </si>
  <si>
    <t>• reviews quality improvement plans that outline designated responsibilities and time frames for completion of improvement actions?</t>
  </si>
  <si>
    <t>• ensures that mitigation strategies are in place for recognising and responding to acute deterioration?</t>
  </si>
  <si>
    <t>Is there evidence that the facility (or at service level) has policies, procedures and protocols on recognising and responding to acute deterioration?</t>
  </si>
  <si>
    <t>• governance arrangements for overseeing the performance of recognition and response systems?</t>
  </si>
  <si>
    <t>• roles, responsibilities and accountabilities for key clinical and organisational support activities?</t>
  </si>
  <si>
    <t>• resources for the recognition and response systems, such as equipment and staff?</t>
  </si>
  <si>
    <t>• processes to support prompt and effective recognition of and response to acute deterioration across the facility, including identification of any areas where variations to these arrangements apply?</t>
  </si>
  <si>
    <t>• evaluation, audit and feedback processes and tools?</t>
  </si>
  <si>
    <t>• arrangements with external organisations that may be part of the rapid response system?</t>
  </si>
  <si>
    <t>• screening, assessment and comprehensive care planning processes to identify patients at risk of acute deterioration, and development of appropriate monitoring and escalation plans?</t>
  </si>
  <si>
    <t>• measurement and documentation of observations?</t>
  </si>
  <si>
    <t>• establishment of a rapid response system?</t>
  </si>
  <si>
    <t>• escalation and emergency assistance processes, including deterioration of mental state?</t>
  </si>
  <si>
    <t>• requirements for communicating and documenting the outcome of rapid response calls?</t>
  </si>
  <si>
    <t>• processes for referral to services required to manage episodes of acute deterioration in physical or mental state?</t>
  </si>
  <si>
    <t>• gaining patient consent or consulting with substitute decision-makers for treatment in response to acute deterioration?</t>
  </si>
  <si>
    <t>• preventing and responding to severe behavioural disturbances?</t>
  </si>
  <si>
    <t>• agreed vital sign parameters and other indicators or physiological deterioration and deterioration in mental state?</t>
  </si>
  <si>
    <t>• processes for patient pain and distress that is not able to be managed using available treatment?</t>
  </si>
  <si>
    <t>• processes for worry or concern in patients, carers and families about acute deterioration?</t>
  </si>
  <si>
    <t>• they define the audit process to be undertaken to assess against them?</t>
  </si>
  <si>
    <t>Is there evidence that the facility (or at service level) has risk management systems to identify, monitor, manage and review risks associated with recognising and responding to acute deterioration?</t>
  </si>
  <si>
    <t>Is there evidence that the facility (or at service level) provides staff education and training on the policies, processes and tools for recognising and responding to acute deterioration?</t>
  </si>
  <si>
    <t>• recognising parameters and thresholds that indicate acute deterioration, including criteria for patient pain and distress, and clinician concern or worry?</t>
  </si>
  <si>
    <t>• identifying escalation actions when thresholds indicating acute deterioration are reached?</t>
  </si>
  <si>
    <t>• processes and mechanisms for escalating care?</t>
  </si>
  <si>
    <t>• the role and capacity of responders?</t>
  </si>
  <si>
    <t>• what to do if the expected response is delayed or does not adequately deal with the problem?</t>
  </si>
  <si>
    <t>• communication skills such as graded assertiveness?</t>
  </si>
  <si>
    <t>• professional behaviours in successfully operating recognition and response systems?</t>
  </si>
  <si>
    <t>• the use of monitoring equipment?</t>
  </si>
  <si>
    <t>• the use of mechanisms for escalating care?</t>
  </si>
  <si>
    <t>• that attendance at the education sessions is recorded?</t>
  </si>
  <si>
    <t>• education is provided to both the clinical and non-clinical workforce?</t>
  </si>
  <si>
    <t>• education is matched to staff training needs?</t>
  </si>
  <si>
    <t>• that staff feedback reports of the sessions are evaluated and incorporated into the next revision?</t>
  </si>
  <si>
    <t>Is there evidence that the facility (or at service level) has an incident management system for reporting, investigating and analysing incidents related to recognising and responding to acute deterioration?</t>
  </si>
  <si>
    <t>Is there evidence that the facility (or at service level) has evaluation, audit and feedback processes for recognition and response systems?</t>
  </si>
  <si>
    <t>• the audit process includes a mortality review AND a near-miss review?</t>
  </si>
  <si>
    <t>• the feedback process includes workforce and patient experience surveys?</t>
  </si>
  <si>
    <t>• the evaluation and feedback is reviewed by a committee/group?</t>
  </si>
  <si>
    <t>Is there evidence that the facility (or at service level) monitors, evaluates and continuously improves recognising and responding to acute deterioration?</t>
  </si>
  <si>
    <t>If yes to 7.1, is there evidence</t>
  </si>
  <si>
    <t>• that the evaluation data are reviewed regularly by a committee/group?</t>
  </si>
  <si>
    <t>Is there evidence that the facility (or at service level) undertakes quality improvement activities to review, measure and assess the effectiveness and performance of recognition and response systems?</t>
  </si>
  <si>
    <t>Is there evidence that the facility (or at service level) provides the workforce with mechanisms to escalate care and call for emergency assistance, e.g. paging systems, dedicated mobile numbers, electronic alerting system?</t>
  </si>
  <si>
    <t>If yes to 9.0, is there evidence</t>
  </si>
  <si>
    <t>• the mechanisms avoid changes in the system at different times of the day and week?</t>
  </si>
  <si>
    <t>• there is a backup system in the event of equipment failure?</t>
  </si>
  <si>
    <t>• there is a process for responders to hand over shared equipment between shifts?</t>
  </si>
  <si>
    <t>• there are processes for maintaining equipment?</t>
  </si>
  <si>
    <t>• there is workforce training on how to use the mechanisms for escalating care?</t>
  </si>
  <si>
    <t>Is there a rapid response system team in the facility (or at service level)?</t>
  </si>
  <si>
    <t xml:space="preserve">If yes to 10.0, is there evidence that </t>
  </si>
  <si>
    <t>• the team regularly audits and monitors processes?</t>
  </si>
  <si>
    <t>Is there evidence that the facility (or at service level) has processes to ensure rapid referral to mental health services to meet the needs of patients whose mental state has acutely deteriorated?</t>
  </si>
  <si>
    <t>• it includes designation of roles and responsibilities for members of the workforce?</t>
  </si>
  <si>
    <t>• it includes time frames for response?</t>
  </si>
  <si>
    <t>• it complies with the delivery of treatment under mental health and other relevant legislation?</t>
  </si>
  <si>
    <t>• the facility works in partnership with other relevant organisations, if responding to acute deterioration in a person's mental state is outside the scope of the health service organisation?</t>
  </si>
  <si>
    <t>Is there evidence that the facility (or at service level) has processes for rapid referral to services that can provide definitive management of acute physical deterioration?</t>
  </si>
  <si>
    <t>• it outlines the external services providing care?</t>
  </si>
  <si>
    <t>• it documents processes for safe transport?</t>
  </si>
  <si>
    <t>If yes to 2.0, is the chart one that is known to be designed according to human factors principles?</t>
  </si>
  <si>
    <t>Is there a monitoring plan documented?</t>
  </si>
  <si>
    <t>If yes to 10.0, was an emergency call placed?</t>
  </si>
  <si>
    <t>• the reason the call was made?</t>
  </si>
  <si>
    <t>• the rapid response providers' impression of the problem?</t>
  </si>
  <si>
    <t>• clinical assessment findings?</t>
  </si>
  <si>
    <t>• the results and plan for follow up of any tests and investigations completed as part of the emergency call?</t>
  </si>
  <si>
    <t>• the immediate plan of care and any changes to the overall care plan, including updating the monitoring plan as required?</t>
  </si>
  <si>
    <t>• details of any communication with the attending medical officer or team, the patient, family and carers?</t>
  </si>
  <si>
    <t>• identification of who is responsible for further review and follow up of the patient?</t>
  </si>
  <si>
    <t>• the conditions under which further review should occur?</t>
  </si>
  <si>
    <t>Percentage of patients with an observation chart for recording core vital signs</t>
  </si>
  <si>
    <t>Percentage of patients with a monitoring plan documented</t>
  </si>
  <si>
    <t>Percentage of patients with all recorded observations plotted and trended</t>
  </si>
  <si>
    <t>Percentage of wards/units that have evaluation, audit and feedback processes for recognition and response systems</t>
  </si>
  <si>
    <t>• Respiratory rate</t>
  </si>
  <si>
    <t>• Blood pressure</t>
  </si>
  <si>
    <t>• Heart rate</t>
  </si>
  <si>
    <t>• Temperature</t>
  </si>
  <si>
    <t>URN:</t>
  </si>
  <si>
    <t>Number of Yes</t>
  </si>
  <si>
    <t>Number of No</t>
  </si>
  <si>
    <t>Total Number Audited</t>
  </si>
  <si>
    <t>Percentage of patients with a complete set of core observations recorded at least 8 hourly during the past 24 hours or as specified in the patient's monitoring plan</t>
  </si>
  <si>
    <t>Is there evidence that the ward/unit has evaluation, audit and feedback processes for recognition and response systems?</t>
  </si>
  <si>
    <t>If yes to 1.0, which observation chart is present?</t>
  </si>
  <si>
    <t>Details of the processes, where the plans are filed and where/who/how often they are reported to</t>
  </si>
  <si>
    <t>Details of any activities undertaken and when</t>
  </si>
  <si>
    <t>Methods that could be undertaken to address this</t>
  </si>
  <si>
    <t>Details of further information</t>
  </si>
  <si>
    <t>Notes:</t>
  </si>
  <si>
    <t xml:space="preserve">Criteria </t>
  </si>
  <si>
    <t>Item</t>
  </si>
  <si>
    <t>Action</t>
  </si>
  <si>
    <t>Actions required</t>
  </si>
  <si>
    <t>Goal</t>
  </si>
  <si>
    <t>Indicator</t>
  </si>
  <si>
    <t>Audit Tool</t>
  </si>
  <si>
    <t>Question on Audit Tool</t>
  </si>
  <si>
    <t>Response options</t>
  </si>
  <si>
    <t>Numerator</t>
  </si>
  <si>
    <t>Denominator</t>
  </si>
  <si>
    <t>Clinical governance and quality improvement to support recognition and response systems</t>
  </si>
  <si>
    <t>Integrating clinical governance</t>
  </si>
  <si>
    <t>Clinicians use the safety and quality systems from the Clinical Governance Standard when:
a. Implementing policies and procedures for recognising and responding to acute deterioration
b. Managing risks associated with recognising and responding to acute deterioration
c. Identifying training requirements for recognising and responding to acute deterioration</t>
  </si>
  <si>
    <t>Identify if the facility has a governing body that oversees recognition and responding to acute deterioration</t>
  </si>
  <si>
    <t>Evidence of a governing body that oversees recognition and responding to acute deterioration</t>
  </si>
  <si>
    <t>Facility</t>
  </si>
  <si>
    <t>1.0 Is there evidence that the facility (or at service level) has a governing body that oversees recognition and responding to acute deterioration?
1.1 If yes to 1.0, is there evidence
• there are Terms of Reference?
• there are consumer advisors that reflect the day-to-day patient community?
• Aboriginal and Torres Strait Islander communities are represented?
• it is multidisciplinary?
1.2 If yes to 1.0, is there evidence, e.g. in the minutes, the governing body
• has endorsed a facility-wide strategy that outlines recognising and responding to acute deterioration processes?
• regularly reviews, as required, policies, procedures or protocols that support effective recognising and responding to acute deterioration?
• monitors and evaluated recognising and responding to acute deterioration including: regular reviews of quality indicators and safety and quality reports to ensure that they are relevant and comprehensive?
• reviews the processes for providing feedback to the workforce, patients, consumers and the community about the organisation's performance in recognising and responding to acute deterioration?
• audits of the use of recognising and responding to acute deterioration forms and tools?
• reviews reports on clinical incidents that relate to recognising and responding to acute deterioration?
• reviews quality improvement plans that outline designated responsibilities and timeframes for completion of improvement actions?
• ensures that mitigation strategies are in place for recognising and responding to acute deterioration?
1.3 If yes to 1.0, outline details of the committee, when they meet, who the members are, etc.</t>
  </si>
  <si>
    <t xml:space="preserve">
Yes; No
Yes; No
Yes; No
Yes; No
Yes; No
Yes; No
Yes; No
Yes; No
Yes; No
Yes; No
Yes; No
Yes; No
Yes; No
text box</t>
  </si>
  <si>
    <t>Identify if the facility has policies, procedures and protocols on recognising and responding to acute deterioration</t>
  </si>
  <si>
    <t>Evidence that the facility has policies, procedures and protocols on recognising and responding to acute deterioration</t>
  </si>
  <si>
    <t>Identify if the facility has risk management systems to identify, monitor, manage and review risks associated with recognising and responding to acute deterioration</t>
  </si>
  <si>
    <t>Evidence that the facility has risk management systems to identify, monitor, manage and review risks associated with recognising and responding to acute deterioration</t>
  </si>
  <si>
    <t xml:space="preserve">
Yes; No
Yes; No
Yes; No
Yes; No
Yes; No
text box</t>
  </si>
  <si>
    <t>Identify if the facility provides staff education and training on the policies, processes and tools for recognising and responding to acute deterioration</t>
  </si>
  <si>
    <t>Evidence that the facility provides staff education and training on the policies, processes and tools for recognising and responding to acute deterioration</t>
  </si>
  <si>
    <t>4.0 Is there evidence that the facility (or at service level) provides staff education and training on the policies, processes and tools for recognising and responding to acute deterioration?
4.1 If yes to 4.0, is there evidence regular training needs analysis has been undertaken to assess staff requirements?
4.2 If yes to 4.0, is there evidence it includes
• recognising parameters and thresholds that indicate acute deterioration, including criteria for patient pain and distress, and clinician concern or worry?
• identifying escalation actions when thresholds indicating acute deterioration are reached?
• processes and mechanisms for escalating care?
• the role and capacity of responders?
• what to do if the expected response is delayed or does not adequately deal with the problem?
• communication skills such as graded assertiveness?
• professional behaviours in successfully operating recognition and response systems?
• the use of monitoring equipment?
• the use of mechanisms for escalating care?
4.3 If yes to 4.0, is there evidence
• that attendance at the education sessions is recorded?
• education is provided to both the clinical and non-clinical workforce?
• education is matched to staff training needs?
• that staff feedback reports of the sessions are evaluated and incorporated into the next revision?
4.4 If yes to 4.0, provide comments on the education sessions and resources that are provided and when.</t>
  </si>
  <si>
    <t xml:space="preserve">
Yes; No
Yes; No
Yes; No
Yes; No
Yes; No
Yes; No
Yes; No
Yes; No
Yes; No
Yes; No
Yes; No
Yes; No
Yes; No
Yes; No
Yes; No
text box</t>
  </si>
  <si>
    <t>Applying quality improvement systems</t>
  </si>
  <si>
    <t>The health service organisation applies the quality improvement system from the Clinical Governance Standard when:
a. Monitoring recognition and response systems
b. Implementing strategies to improve recognition and response systems
c. Reporting on effectiveness and outcomes of recognition and response systems</t>
  </si>
  <si>
    <t>Identify if the facility has an incident management system for reporting, investigating and analysing incidents related to recognising and responding to acute deterioration</t>
  </si>
  <si>
    <t>Evidence that the facility has an incident management system for reporting, investigating and analysing incidents related to recognising and responding to acute deterioration</t>
  </si>
  <si>
    <t>Identify if the facility has evaluation, audit and feedback processes for recognition and response systems</t>
  </si>
  <si>
    <t>Evidence that the facility has evaluation, audit and feedback processes for recognition and response systems</t>
  </si>
  <si>
    <t xml:space="preserve">
Yes; No
Yes; No
Yes; No
Yes; No
text box
text box</t>
  </si>
  <si>
    <t>Identify if the facility monitors, evaluates and continuously improves recognising and responding to acute deterioration</t>
  </si>
  <si>
    <t>Evidence that the facility monitors, evaluates and continuously improves recognising and responding to acute deterioration</t>
  </si>
  <si>
    <t>Identify if the facility undertakes quality improvement activities to review, measure and assess the effectiveness and performance of recognition and response systems</t>
  </si>
  <si>
    <t>Evidence that the facility undertakes quality improvement activities to review, measure and assess the effectiveness and performance of recognition and response systems</t>
  </si>
  <si>
    <t xml:space="preserve">
Yes; No
text box</t>
  </si>
  <si>
    <t>Identify if the ward/unit has evaluation, audit and feedback processes for recognition and response systems</t>
  </si>
  <si>
    <t>Ward</t>
  </si>
  <si>
    <t xml:space="preserve">
Yes; No
text box
Yes; No
text box
text box</t>
  </si>
  <si>
    <t>Partnering with consumers</t>
  </si>
  <si>
    <t>Clinicians use organisational processes from the Partnering with Consumers Standard when recognising and responding to acute deterioration to:
a. Actively involve patients in their own care
b. Meet the patient's information needs
c. Share decision-making</t>
  </si>
  <si>
    <t>Detecting and recognising acute deterioration, and escalating care</t>
  </si>
  <si>
    <t>Recognising acute deterioration</t>
  </si>
  <si>
    <t>The health service organisation has processes for clinicians to detect acute physiological deterioration that require clinicians to:
a. Document individualised vital sign monitoring plans
b. Monitor patients as required by their individualised monitoring plan
c. Graphically document and track changes in agreed observations to detect acute deterioration over time, as appropriate for the patient</t>
  </si>
  <si>
    <t>Identify if patients have identification marked on all pages of the observation chart</t>
  </si>
  <si>
    <t>Patient</t>
  </si>
  <si>
    <t>Identify if patients have a monitoring plan where the observations are recorded at the recommended frequency</t>
  </si>
  <si>
    <t>2.0 Is there a monitoring plan documented?
2.1 If yes to 2.0, were the observations recorded at the recommended minimum frequency for the past 24 hours?</t>
  </si>
  <si>
    <t>Yes; No
Yes; No</t>
  </si>
  <si>
    <t>Identify if patients have a complete set of observations recorded in the latest set of observations within the last 8hrs</t>
  </si>
  <si>
    <t>Identify if patients have all recorded observations plotted and trended</t>
  </si>
  <si>
    <t>% of patients with all recorded observations plotted and trended</t>
  </si>
  <si>
    <t>4.0 For all observations recorded, were they plotted and trended?</t>
  </si>
  <si>
    <t>Identify if patients with an observation chart with scoring system have a total score recorded for the last set of observations</t>
  </si>
  <si>
    <t>Identify if patients have the correct CEWT age group chart used</t>
  </si>
  <si>
    <t xml:space="preserve">Yes; No; N/A
</t>
  </si>
  <si>
    <t>Identify if patients have had endorsed modifications made to the QADDS or CEWT tool</t>
  </si>
  <si>
    <t>Escalating care</t>
  </si>
  <si>
    <t>The health service organisation has protocols that specify criteria for escalating care, including:
a. Agreed vital sign parameters and other indicators of physiological deterioration
b. Agreed indicators of deterioration in mental state
c. Agreed parameters and other indicators for calling emergency assistance
d. Patient pain or distress that is not able to be managed using available treatment
e. Worry or concern in members of the workforce, patients, carers and families about acute deterioration</t>
  </si>
  <si>
    <t>The health service organisation has processes for patients, carers or families to directly escalate care</t>
  </si>
  <si>
    <t>The health service organisation provides the workforce with mechanisms to escalate care and call for emergency assistance</t>
  </si>
  <si>
    <t>Identify if the facility provides the workforce with mechanisms to escalate care and call for emergency assistance</t>
  </si>
  <si>
    <t>Evidence that the facility provides the workforce with mechanisms to escalate care and call for emergency assistance</t>
  </si>
  <si>
    <t>9.0 Is there evidence that the facility (or at service level) provides the workforce with mechanisms to escalate care and call for emergency assistance, e.g. paging systems, dedicated mobile numbers, electronic alerting system?
9.1 If yes to 9.0, is there evidence
• the mechanisms avoid changes in the system at different times of the day and week?
• there is a backup system in the event of equipment failure?
• there is a process for responders to hand over shared equipment between shifts?
• there are processes for maintaining equipment?
• there is workforce training on how to use the mechanisms for escalating care?</t>
  </si>
  <si>
    <t xml:space="preserve">
Yes; No
Yes; No
Yes; No
Yes; No
Yes; No
Yes; No</t>
  </si>
  <si>
    <t>The workforce uses the recognition and response system to escalate care</t>
  </si>
  <si>
    <t>Responding to acute deterioration</t>
  </si>
  <si>
    <t>Responding to deterioration</t>
  </si>
  <si>
    <t xml:space="preserve">8.10
</t>
  </si>
  <si>
    <t>The health service organisation has processes that support timely response by clinicians with the skills required to manage episodes of acute deterioration</t>
  </si>
  <si>
    <t>Yes; No
Yes; No
Yes; No
Yes; No
text box</t>
  </si>
  <si>
    <t xml:space="preserve">8.11
</t>
  </si>
  <si>
    <t>The health service organisation has processes to ensure rapid access at all times to at least one clinician, either on site or in close proximity, who can deliver advanced life support</t>
  </si>
  <si>
    <t xml:space="preserve">
Yes; No
Yes; No
Yes; No
Yes; No
Yes; No
Yes; No
Yes; No
Yes; No</t>
  </si>
  <si>
    <t xml:space="preserve">8.12
</t>
  </si>
  <si>
    <t>The health service organisation has processes to ensure rapid referral to mental health services to meet the needs of patients whose mental state has acutely deteriorated</t>
  </si>
  <si>
    <t>Identify if the facility has processes to ensure rapid referral to mental health services to meet the needs of patients whose mental state has acutely deteriorated</t>
  </si>
  <si>
    <t>Evidence that the facility has processes to ensure rapid referral to mental health services to meet the needs of patients whose mental state has acutely deteriorated</t>
  </si>
  <si>
    <t xml:space="preserve">
Yes; No
Yes; No
Yes; No
Yes; No
Yes; No</t>
  </si>
  <si>
    <t xml:space="preserve">8.13
</t>
  </si>
  <si>
    <t>The health service organisation has processes for rapid referral to services that can provide definitive management of acute physical deterioration</t>
  </si>
  <si>
    <t>Identify if the facility has processes for rapid referral to services that can provide definitive management of acute physical deterioration</t>
  </si>
  <si>
    <t>Evidence that the facility has processes for rapid referral to services that can provide definitive management of acute physical deterioration</t>
  </si>
  <si>
    <t xml:space="preserve">
Yes; No
Yes; No
Yes; No</t>
  </si>
  <si>
    <t>Measurement Plan</t>
  </si>
  <si>
    <t>Facility Collection &amp; Results</t>
  </si>
  <si>
    <t>Ward_Unit Collection</t>
  </si>
  <si>
    <t>Patient Collection</t>
  </si>
  <si>
    <t>Some of the questions may be used by the facility to demonstrate evidence for other actions, in addition to the action it has been aligned with.</t>
  </si>
  <si>
    <t>If yes to 1.0, is there evidence that the ward/unit reviews and reports recognition and response data and undertakes quality improvement activities as needed?</t>
  </si>
  <si>
    <r>
      <t xml:space="preserve">If yes to 1.0, outline details of the committee, when they meet, who the members are, etc. </t>
    </r>
    <r>
      <rPr>
        <i/>
        <sz val="10"/>
        <color rgb="FF0000FF"/>
        <rFont val="Arial"/>
        <family val="2"/>
      </rPr>
      <t>(enter text below)</t>
    </r>
  </si>
  <si>
    <t>• members of the rapid response team train together and practise using non-technical skills while managing simulated scenarios of acute deterioration?</t>
  </si>
  <si>
    <t>© State of Queensland (Queensland Health) 2018</t>
  </si>
  <si>
    <t>• Capillary refill</t>
  </si>
  <si>
    <t>11.0 If an emergency call was placed, is there evidence that documentation, as per the National Consensus Statement: essential elements for recognising and responding to acute physiological deterioration, in the patient's healthcare record included:
• the reason the call was made?
• the rapid response providers' impression of the problem?
• clinical assessment findings?
• the results and plan for follow up of any tests and investigations completed as part of the emergency call?
• the immediate plan of care and any changes to the overall care plan, including updating the monitoring plan as required?
• details of any communication with the attending medical officer or team, the patient, family and carers?
• identification of who is responsible for further review and follow up of the patient?
• the conditions under which further review should occur?</t>
  </si>
  <si>
    <t>Ask: 'Ryan's Rule is a process to assist you in getting help if you are worried you are getting worse or not improving. Are you aware of this process?'</t>
  </si>
  <si>
    <t>Note: The measurement plan details the actions required and those question/s/responses that correspond to the action.</t>
  </si>
  <si>
    <t>• If yes, is there evidence that it provides a graded response to abnormal physiological observations?</t>
  </si>
  <si>
    <t>• If yes, is there evidence the system operates in partnership with, and as an extension of, the health care team?</t>
  </si>
  <si>
    <t>• If yes, is it regularly reviewed and kept up to date?</t>
  </si>
  <si>
    <t>● Each facility needs to determine those audit questions that are applicable to their facility/health service circumstances for review
● Some questions and responses may not be applicable (e.g. at a ward/unit level) and can be adapted to suit individual requirements
● The measurement plan details each audit question and the action it aligns to in the standard</t>
  </si>
  <si>
    <t>• Systolic blood pressure</t>
  </si>
  <si>
    <t>• Diastolic blood pressure</t>
  </si>
  <si>
    <t>• Level of consciousness</t>
  </si>
  <si>
    <t>• Respiratory distress</t>
  </si>
  <si>
    <t xml:space="preserve">
Yes; No
Yes; No
Yes; No
Yes; No
Yes; No
Yes; No
Yes; No
Yes; No
Yes; No
Yes; No
Yes; No
Yes; No
Yes; No
Yes; No
Yes; No
Yes; No
Yes; No
Yes; No
Yes; No
Yes; No</t>
  </si>
  <si>
    <t>• If yes, is there evidence that the team feeds back processes and outcomes to ward/facility staff for staff upskilling?</t>
  </si>
  <si>
    <t>• If yes, are the reports used to identify frequency and gaps?</t>
  </si>
  <si>
    <t>• of who assisted in the development of the plan/s?</t>
  </si>
  <si>
    <t>• Percentage of patients where the numerical difference was 1</t>
  </si>
  <si>
    <t>• Percentage of patients where the numerical difference was 2</t>
  </si>
  <si>
    <t>• Percentage of patients where the numerical difference was 3 or more</t>
  </si>
  <si>
    <t xml:space="preserve">
Yes; No
Yes; No
text box
Yes; No
text box
Yes; No
Yes; No
Yes; No
Yes; No
text box
Yes; No
Yes; No
text box</t>
  </si>
  <si>
    <t>As per 8.1</t>
  </si>
  <si>
    <t>As per 8.7</t>
  </si>
  <si>
    <t>This audit tool collects Facility level data, and the results can be printed directly from this sheet</t>
  </si>
  <si>
    <t>This audit tool collects Ward/Unit level data</t>
  </si>
  <si>
    <t>This tab presents the results of the Ward/Unit level data (that were collected on the Ward_Unit Collection tab)</t>
  </si>
  <si>
    <t>The measurement plan outlines the NSQHS Standards Actions and the audit questions and indicators aligned to them</t>
  </si>
  <si>
    <t>• If yes, is it tabled at governance meetings and discussed where relevant?</t>
  </si>
  <si>
    <t>• If yes, are the reports tabled at a governance committee/group for review?</t>
  </si>
  <si>
    <t>● Each facility needs to determine those audit questions that are applicable to their facility/health service circumstances for review
● Some questions and responses may not be applicable and can be adapted to suit individual requirements
● The measurement plan details each audit question and the action it aligns to in the standard</t>
  </si>
  <si>
    <t>Facility collection audit tool and results: collects facility level data (for Edition 2 of the NSQHS Standards)</t>
  </si>
  <si>
    <t>Up to 15 wards/units can be audited on the tool</t>
  </si>
  <si>
    <t>If yes to 2.0, were the observations recorded at the recommended minimum frequency for the past 24 hours?</t>
  </si>
  <si>
    <t>If no to 5.1, what was the numerical difference between the recorded and actual scores?</t>
  </si>
  <si>
    <t>If yes to 8.0, was the escalation acted upon?</t>
  </si>
  <si>
    <t>If yes to 8.1, was it within the allocated time period (depending on the trigger/score)?</t>
  </si>
  <si>
    <t>If yes to 8.1, was it escalated to the appropriate medical personnel (depending on the trigger/score)?</t>
  </si>
  <si>
    <t>If yes to 9.0, was an emergency call placed?</t>
  </si>
  <si>
    <t>Identify if patients are aware of Ryan's Rule</t>
  </si>
  <si>
    <t>12.0 Ask: 'Ryan's Rule is a process to assist you in getting help if you are worried you are getting worse or not improving. Are you aware of this process?'</t>
  </si>
  <si>
    <t>Identify if patients with emergency calls placed have had appropriate documentation completed</t>
  </si>
  <si>
    <t>Yes; No; N/A</t>
  </si>
  <si>
    <t>Identify if the ward/unit uses a general observation chart
Identify if the ward/unit uses a chart that is known to be designed according to human factors principles</t>
  </si>
  <si>
    <t xml:space="preserve">2.0 Is there evidence that the facility (or at service level) has policies, procedures and protocols on recognising and responding to acute deterioration?
2.1 If yes to 2.0, is there evidence they include
• governance arrangements for overseeing the performance of recognition and response systems?
• roles, responsibilities and accountabilities for key clinical and organisational support activities?
• resources for the recognition and response systems, such as equipment and staff?
• processes to support prompt and effective recognition of and response to acute deterioration across the facility, including identification of any areas where variations to these arrangements apply?
• evaluation, audit and feedback processes and tools?
• arrangements with external organisations that may be part of the rapid response system?
• screening, assessment and comprehensive care planning processes to identify patients at risk of acute deterioration, and development of appropriate monitoring and escalation plans?
• measurement and documentation of observations?
  • If yes, is there evidence that it provides a graded response to abnormal physiological observations?
• establishment of a rapid response system?
• escalation and emergency assistance processes, including deterioration of mental state?
  • If yes, is there evidence the system operates in partnership with, and as an extension of, the health care team?
• requirements for communicating and documenting the outcome of rapid response calls?
• processes for referral to services required to manage episodes of acute deterioration in physical or mental state?
• gaining patient consent or consulting with substitute decision-makers for treatment in response to acute deterioration?
• preventing and responding to severe behavioural disturbances?
• agreed vital sign parameters and other indicators or physiological deterioration and deterioration in mental state?
• processes for patient pain and distress that is not able to be managed using available treatment?
• processes for worry or concern in patients, carers and families about acute deterioration?
</t>
  </si>
  <si>
    <t>3.0 Is there evidence that the facility (or at service level) has risk management systems to identify, monitor, manage and review risks associated with recognising and responding to acute deterioration?
3.1 If yes to 3.0, is there evidence
• the system is regularly reviewed and risks reported to the governing body, the workforce and consumers?
• of a risk register that includes actions to address identified risks and the 'risk owner'?
  • If yes, is it regularly reviewed and kept up to date?
  • If yes, is it tabled at governance meetings and discussed where relevant?
  • If yes, which governance groups and when do they meet?</t>
  </si>
  <si>
    <t>5.0 Is there evidence that the facility (or at service level) has an incident management system for reporting, investigating and analysing incidents related to recognising and responding to acute deterioration?
5.1 If yes to 5.0, outline the system, e.g. Riskman.
5.2 If yes to 5.0, is there evidence
• the system allows the reporting of incidents associated with electronic health systems (if ieMR is implemented in the facility)?
• the system is regularly monitored?
  • If yes, when and by whom?
• reports are developed using data in the system?
  • If yes, are the reports used to identify frequency and gaps?
  • If yes, are the reports tabled at a governance committee/group for review?
  • If yes, which governance committee/group?</t>
  </si>
  <si>
    <t>6.0 Is there evidence that the facility (or at service level) has evaluation, audit and feedback processes for recognition and response systems?
6.1 If yes to 6.0, is there evidence 
• the audit process includes a mortality review AND a near-miss review?
• the feedback process includes workforce and patient experience surveys?
• the evaluation and feedback is reviewed by a committee/group?
  • If yes, which committee/group?
6.2 If yes to 6.0, outline the processes, where the plans are filed and where/who/how often they are reported to.</t>
  </si>
  <si>
    <t>If yes to 7.0, is there evidence of a monitoring and evaluation plan, which includes quality improvement, for incidents, adverse events and near misses relating to recognising and responding to acute deterioration?</t>
  </si>
  <si>
    <t xml:space="preserve">If the patient has an observation chart, which observations were recorded at least 8 hourly during the past 24 hours or as specified in the patient's monitoring plan? Select all that have been recorded
</t>
  </si>
  <si>
    <t>Is there evidence that the patient has an observation chart for recording core vital signs?</t>
  </si>
  <si>
    <t>N/A for palliative care/end of life, aged care in MPHS patient, subacute facilities. If No or N/A, go to Question 12</t>
  </si>
  <si>
    <t>Includes URN, Name and DOB</t>
  </si>
  <si>
    <t>Observations graphed as dots with connecting lines
N/A if no observations recorded or for electronic chart/Metavision</t>
  </si>
  <si>
    <t>For all observations recorded, were they plotted and trended?</t>
  </si>
  <si>
    <t>N/A for non scoring system</t>
  </si>
  <si>
    <t>If the observation chart has a scoring system, was a total score recorded for the last set of observations?</t>
  </si>
  <si>
    <t>Include patient who did not have all observations recorded</t>
  </si>
  <si>
    <t>If yes to 5.0, was the total score for the last set of observations added up correctly?</t>
  </si>
  <si>
    <t>We recognise and appreciate that there may be gaps in the scope and questions included in these tools, however, as this is a 'Work in Progress', future versions will build up the existing scope and questions, and incorporate staff feedback and suggestions for improvement.</t>
  </si>
  <si>
    <t>• O2 saturation</t>
  </si>
  <si>
    <t>• O2 flow rate</t>
  </si>
  <si>
    <t xml:space="preserve">
Yes; No
Yes; No
Yes; No
Yes; No
Yes; No; N/A
Yes; No
Yes; No
text box</t>
  </si>
  <si>
    <r>
      <t xml:space="preserve">If yes to 10.0, outline details. </t>
    </r>
    <r>
      <rPr>
        <i/>
        <sz val="10"/>
        <color rgb="FF0000FF"/>
        <rFont val="Arial"/>
        <family val="2"/>
      </rPr>
      <t>(enter text below)</t>
    </r>
  </si>
  <si>
    <r>
      <t xml:space="preserve">• If yes, which committee/group? </t>
    </r>
    <r>
      <rPr>
        <i/>
        <sz val="10"/>
        <color rgb="FF0000FF"/>
        <rFont val="Arial"/>
        <family val="2"/>
      </rPr>
      <t>(enter text below)</t>
    </r>
  </si>
  <si>
    <r>
      <t xml:space="preserve">• If yes, list the actions as per plan. </t>
    </r>
    <r>
      <rPr>
        <i/>
        <sz val="10"/>
        <color rgb="FF0000FF"/>
        <rFont val="Arial"/>
        <family val="2"/>
      </rPr>
      <t>(enter text below)</t>
    </r>
  </si>
  <si>
    <r>
      <t xml:space="preserve">If yes to 7.1, what sources of data/information are included in the plan, e.g. Riskman, Queensland Bedside Audit, other data sources? </t>
    </r>
    <r>
      <rPr>
        <i/>
        <sz val="10"/>
        <color rgb="FF0000FF"/>
        <rFont val="Arial"/>
        <family val="2"/>
      </rPr>
      <t>(enter text below)</t>
    </r>
  </si>
  <si>
    <r>
      <t xml:space="preserve">If yes to 6.0, outline the processes, where the plans are filed and where/who/how often they are reported to. </t>
    </r>
    <r>
      <rPr>
        <i/>
        <sz val="10"/>
        <color rgb="FF0000FF"/>
        <rFont val="Arial"/>
        <family val="2"/>
      </rPr>
      <t>(enter text below)</t>
    </r>
  </si>
  <si>
    <r>
      <t>• If yes, which governance committee/group?</t>
    </r>
    <r>
      <rPr>
        <i/>
        <sz val="10"/>
        <color rgb="FF0000FF"/>
        <rFont val="Arial"/>
        <family val="2"/>
      </rPr>
      <t xml:space="preserve"> (enter text below)</t>
    </r>
  </si>
  <si>
    <r>
      <t xml:space="preserve">• If yes, when and by whom? </t>
    </r>
    <r>
      <rPr>
        <i/>
        <sz val="10"/>
        <color rgb="FF0000FF"/>
        <rFont val="Arial"/>
        <family val="2"/>
      </rPr>
      <t>(enter text below)</t>
    </r>
  </si>
  <si>
    <r>
      <t xml:space="preserve">If yes to 5.0, outline the system, e.g. Riskman. </t>
    </r>
    <r>
      <rPr>
        <i/>
        <sz val="10"/>
        <color rgb="FF0000FF"/>
        <rFont val="Arial"/>
        <family val="2"/>
      </rPr>
      <t>(enter text below)</t>
    </r>
  </si>
  <si>
    <r>
      <t>If yes to 4.0, provide comments on the education sessions and resources that are provided and when.</t>
    </r>
    <r>
      <rPr>
        <i/>
        <sz val="10"/>
        <color rgb="FF0000FF"/>
        <rFont val="Arial"/>
        <family val="2"/>
      </rPr>
      <t xml:space="preserve"> (enter text below)</t>
    </r>
  </si>
  <si>
    <r>
      <t xml:space="preserve">• If yes, which governance groups and when do they meet? </t>
    </r>
    <r>
      <rPr>
        <i/>
        <sz val="10"/>
        <color rgb="FF0000FF"/>
        <rFont val="Arial"/>
        <family val="2"/>
      </rPr>
      <t>(enter text below)</t>
    </r>
  </si>
  <si>
    <r>
      <t xml:space="preserve">If yes to 1.0, outline the processes, where the plans are filed and where/who/how often they are reported to. </t>
    </r>
    <r>
      <rPr>
        <i/>
        <sz val="10"/>
        <color rgb="FF0000FF"/>
        <rFont val="Arial"/>
        <family val="2"/>
      </rPr>
      <t>(enter text to the right)</t>
    </r>
  </si>
  <si>
    <r>
      <t xml:space="preserve">If no to 1.2, outline methods that could be undertaken to address this. </t>
    </r>
    <r>
      <rPr>
        <i/>
        <sz val="10"/>
        <color rgb="FF0000FF"/>
        <rFont val="Arial"/>
        <family val="2"/>
      </rPr>
      <t>(enter text to the right)</t>
    </r>
  </si>
  <si>
    <r>
      <t xml:space="preserve">If yes to 1.2, outline in detail any activities undertaken and when. </t>
    </r>
    <r>
      <rPr>
        <i/>
        <sz val="10"/>
        <color rgb="FF0000FF"/>
        <rFont val="Arial"/>
        <family val="2"/>
      </rPr>
      <t>(enter text to the right)</t>
    </r>
  </si>
  <si>
    <t>1.0 Is there evidence that the ward/unit has evaluation, audit and feedback processes for recognition and response systems?
1.1 If yes to 1.0, outline the processes, where the plans are filed and where/who/how often they are reported to.
1.2 If yes to 1.0, is there evidence that the ward/unit reviews and reports recognition and response data and undertakes quality improvement activities as needed?
1.3 If yes to 1.2, outline in detail the activities undertaken and when.
1.4 If no to 1.2, outline methods that could be undertaken to address this.</t>
  </si>
  <si>
    <t>Total number of eligible wards/units (Yes or No to 1.0)
Total number of eligible wards/units that have evaluation, audit and feedback processes (Yes to 1.0 and Yes or No to 1.2)</t>
  </si>
  <si>
    <t>Total number of eligible patients (Yes to 1.0 and Yes or No to 4.0)</t>
  </si>
  <si>
    <t>Total number of eligible patients (Yes to 1.0 and Yes or No to 2.0)
Total number of eligible patients with a monitoring plan (Yes to 1.0 and Yes to 2.0 and Yes or No to 2.1)</t>
  </si>
  <si>
    <t>Number of patients with all recorded observations plotted and trended (Yes to 1.0 and Yes to 4.0)</t>
  </si>
  <si>
    <t>Number of patients who have the correct age group chart used (Yes to 1.0 and CEWT to 1.1 and Yes to 6.0)</t>
  </si>
  <si>
    <t>Total number of eligible patients (Yes to 1.0 and CEWT to 1.1 and Yes or No to 6.0)</t>
  </si>
  <si>
    <r>
      <t>If yes to 7.0, provide further information.</t>
    </r>
    <r>
      <rPr>
        <i/>
        <sz val="10"/>
        <color rgb="FF0000FF"/>
        <rFont val="Arial"/>
        <family val="2"/>
      </rPr>
      <t xml:space="preserve"> (enter text to the right)</t>
    </r>
  </si>
  <si>
    <t>Identify patients where an escalation of care was identified and acted upon</t>
  </si>
  <si>
    <t>Identify patients where care was escalated as per the required action (on the tool)</t>
  </si>
  <si>
    <t>5.0 If the observation chart has a scoring system, was a total score recorded for the last set of observations? (N/A for non scoring system)
5.1 If yes to 5.0, was the total score for the last set of observations added up correctly?
5.2 If no to 5.1, what was the numerical difference between the recorded and actual scores?</t>
  </si>
  <si>
    <t xml:space="preserve">
Yes; No; N/A
Yes; No
1; 2; 3 or more</t>
  </si>
  <si>
    <t>Evidence that the facility has a rapid response team</t>
  </si>
  <si>
    <t>Identify if the facility has a rapid response team</t>
  </si>
  <si>
    <t>Number of wards/units that have evaluation, audit and feedback processes for recognition and response systems (Yes to 1.0)
Number of wards/units that have evaluation, audit and feedback processes that reviews and reports recognition and response data and undertakes quality improvement activities as needed (Yes to 1.0 and Yes to 1.2)</t>
  </si>
  <si>
    <t>% of patients with a monitoring plan documented
% of patients with a monitoring plan with observations recorded at the recommended minimum frequency for the past 24 hours</t>
  </si>
  <si>
    <t>Number of patients with a monitoring plan documented (Yes to 1.0 and Yes to 2.0)
Number of patients with a monitoring plan with observations recorded at the recommended minimum frequency for the past 24 hours (Yes to 1.0 and Yes to 2.0 and Yes to 2.1)</t>
  </si>
  <si>
    <t xml:space="preserve">
Yes; No
Yes; No
Yes; No
Yes; No
Yes; No
Yes; No
Yes; No
text box</t>
  </si>
  <si>
    <t xml:space="preserve">
Yes; No
Yes; No
Yes; No
Yes; No
Yes; No
Yes; No
Yes; No
Yes; No
Yes; No
text box</t>
  </si>
  <si>
    <t xml:space="preserve">
Yes; No
Yes; No
Yes; No
Yes; No
Yes; No
Yes; No
Yes; No
Yes; No
Yes; No</t>
  </si>
  <si>
    <t>Percentage of patients with a monitoring plan with observations recorded at the recommended minimum frequency for the past 24 hours</t>
  </si>
  <si>
    <t>• Percentage of patients with modifications made to Respiratory rate</t>
  </si>
  <si>
    <t>• Percentage of patients with modifications made to O2 saturation</t>
  </si>
  <si>
    <t>• Percentage of patients with modifications made to O2 flow rate</t>
  </si>
  <si>
    <t>• Percentage of patients with modifications made to Blood pressure</t>
  </si>
  <si>
    <t>• Percentage of patients with modifications made to Heart rate</t>
  </si>
  <si>
    <t>10.0 Is there a rapid response system team in the facility (or at service level)?
10.1 If yes to 10.0, is there evidence that 
• the team regularly audits and monitors processes?
  • If yes, is there evidence that the team feeds back processes and outcomes to ward/facility staff for staff upskilling?
• that members of the rapid response team train together and practise using non-technical skills while managing simulated scenarios of acute deterioration?
10.2 If yes to 10.0, outline details.</t>
  </si>
  <si>
    <t>13.0 Is there evidence that the facility (or at service level) has processes to ensure rapid referral to mental health services to meet the needs of patients whose mental state has acutely deteriorated?
13.1 If yes to 13.0, is there evidence that
• it includes designation of roles and responsibilities for members of the workforce?
• it includes time frames for response?
• it complies with the delivery of treatment under mental health and other relevant legislation?
• the facility works in partnership with other relevant organisations, if responding to acute deterioration in a person's mental state is outside the scope of the health service organisation?</t>
  </si>
  <si>
    <t>14.0 Is there evidence that the facility (or at service level) has processes for rapid referral to services that can provide definitive management of acute physical deterioration?
14.1 If yes to 14.0, is there evidence that 
• it outlines the external services providing care?
• it documents processes for safe transport?</t>
  </si>
  <si>
    <t>If yes to 13.0, is there evidence that</t>
  </si>
  <si>
    <t xml:space="preserve">If yes to 14.0, is there evidence that </t>
  </si>
  <si>
    <t>If yes to 11.2, is there evidence of</t>
  </si>
  <si>
    <t>• clinician role descriptions that describe the roles and responsibilities in the event of episodes of acute deterioration?</t>
  </si>
  <si>
    <t>• a risk assessment/risk and issues log of the facility's response to clinical deterioration that has been undertaken, with identified risk addressed with mitigation strategies?</t>
  </si>
  <si>
    <t>• a staff training needs analysis?</t>
  </si>
  <si>
    <t>• a record of professional development requirements met with external organisation accreditation (e.g. College of Intensive Care Medicine)?</t>
  </si>
  <si>
    <t>Is there evidence that the facility (or at service level) has processes in place that support the timely response by clinicians with the skills required to manage episodes of acute deterioration?</t>
  </si>
  <si>
    <t>• de-escalation of aggressive behaviour?</t>
  </si>
  <si>
    <t>• cardiac resuscitation skills?</t>
  </si>
  <si>
    <t>• managing obstetric emergencies?</t>
  </si>
  <si>
    <t>• advanced clinical assessment skills, e.g. intubation?</t>
  </si>
  <si>
    <t>• graded assertiveness (communication)?</t>
  </si>
  <si>
    <t>• negotiating patient goals of care?</t>
  </si>
  <si>
    <t>• open disclosure?</t>
  </si>
  <si>
    <t>• team leadership?</t>
  </si>
  <si>
    <t>If yes to 12.0, is there evidence of</t>
  </si>
  <si>
    <t>• clinical role descriptions that describe advanced life support roles and responsibilities?</t>
  </si>
  <si>
    <t>• a clearly communicated policy and process to ensure that response systems include provisions for rapid access to at least one clinician with advanced life support skills at all times?</t>
  </si>
  <si>
    <t>• a developed and maintained roster system to enable rapid access to this clinician at all times (24/7)?</t>
  </si>
  <si>
    <t>• audits of the clinical deterioration response, lessons learned and action plans?</t>
  </si>
  <si>
    <t>• records documenting currency of qualifications to provide advance life support?</t>
  </si>
  <si>
    <r>
      <t xml:space="preserve">If yes to 12.0, outline details. </t>
    </r>
    <r>
      <rPr>
        <i/>
        <sz val="10"/>
        <color rgb="FF0000FF"/>
        <rFont val="Arial"/>
        <family val="2"/>
      </rPr>
      <t>(enter text below)</t>
    </r>
  </si>
  <si>
    <t>• they reference the consultation processes or collaborative group(s) involved in their development?</t>
  </si>
  <si>
    <r>
      <t>If yes to 2.0, outline details of the documents, where kept, review date(s) and the 'owner'.</t>
    </r>
    <r>
      <rPr>
        <i/>
        <sz val="10"/>
        <color rgb="FF0000FF"/>
        <rFont val="Arial"/>
        <family val="2"/>
      </rPr>
      <t xml:space="preserve"> (enter text below)</t>
    </r>
  </si>
  <si>
    <t>2.2 For each policy, procedure or protocol, is there evidence
• they define the audit process to be undertaken to assess against them?
• they reference the consultation processes or collaborative group(s) involved in their development?
• they detail the date they became effective?
• they detail the date of the next revision?
• they reference the source documents (if applicable) particularly where they are represented as best practice?
• the workforce knows the documents exist, can access them and know and use the contents?
• audits of workforce compliance with the documents are undertaken?
2.3 If yes to 2.0, outline details of the documents, where kept, review date(s) and the 'owner'.</t>
  </si>
  <si>
    <t>• that the plan(s) record quality improvement action/s to be implemented?</t>
  </si>
  <si>
    <t>• that the plan(s) include a risk register for the proposed quality improvement actions?</t>
  </si>
  <si>
    <t>• that the plan(s) include mechanisms for evaluating the quality improvement actions?</t>
  </si>
  <si>
    <t>• that the plan(s) are tabled at a committee/group and reviewed regularly?</t>
  </si>
  <si>
    <t>• the workforce know the plan(s) exist?</t>
  </si>
  <si>
    <t>8.0 Is there evidence that the facility (or at service level) undertakes quality improvement activities to review, measure and assess the effectiveness and performance of recognition and response systems?
8.1 If yes to 8.0, detail the quality improvement activities, when these were undertaken and the outcome(s).</t>
  </si>
  <si>
    <r>
      <t xml:space="preserve">If yes to 8.0, detail the quality improvement activities, when these were undertaken and the outcome(s). </t>
    </r>
    <r>
      <rPr>
        <i/>
        <sz val="10"/>
        <color rgb="FF0000FF"/>
        <rFont val="Arial"/>
        <family val="2"/>
      </rPr>
      <t>(enter text below)</t>
    </r>
  </si>
  <si>
    <r>
      <t xml:space="preserve">If yes to 11.0, outline details. </t>
    </r>
    <r>
      <rPr>
        <i/>
        <sz val="10"/>
        <color rgb="FF0000FF"/>
        <rFont val="Arial"/>
        <family val="2"/>
      </rPr>
      <t>(enter text below)</t>
    </r>
  </si>
  <si>
    <t>Wards/Units:</t>
  </si>
  <si>
    <t>Total number of eligible patients (Yes or No to 12.0)</t>
  </si>
  <si>
    <t>If yes to 11.0, is there evidence that the facility's (or service level) clinicians have the skills and knowledge to deal with deterioration, as appropriate for their role?</t>
  </si>
  <si>
    <t>If yes to 11.1, is there evidence there are systems and processes to ensure that clinicians are competent in the skills required to respond to patients whose condition is deteriorating?</t>
  </si>
  <si>
    <t>• a record of staff training that has occurred within the organisation?</t>
  </si>
  <si>
    <t>• a system in place to measure appropriate staff competency by suitable methods such as simulation exercises, peer review or formal assessments?</t>
  </si>
  <si>
    <t>• emergency management (e.g. airway obstruction, hypoxia, respiratory distress or suppression, arrhythmia, hypotension, fluid overload, seizures and sepsis)?</t>
  </si>
  <si>
    <t>• the measurement of appropriate staff competency in advanced life support?</t>
  </si>
  <si>
    <t>Identify if the facility has processes in place that support the timely response by clinicians with the skills required to manage episodes of acute deterioration</t>
  </si>
  <si>
    <t>Evidence that the facility has processes in place that support the timely response by clinicians with the skills required to manage episodes of acute deterioration</t>
  </si>
  <si>
    <t xml:space="preserve">11.0 Is there evidence that the facility (or at service level) has processes in place that support the timely response by clinicians with the skills required to manage episodes of acute deterioration?
11.1 If yes to 11.0, is there evidence that the facility's (or service level) clinicians have the skills and knowledge to deal with deterioration, as appropriate for their role?
11.2 If yes to 11.1, is there evidence there are systems and processes to ensure that clinicians are competent in the skills required to respond to patients whose condition is deteriorating?
11.3 If yes to 11.2, is there evidence of
• clinician role descriptions that describe the roles and responsibilities in the event of episodes of acute deterioration?
• a risk assessment/risk and issues log of the facility's response to clinical deterioration that has been undertaken, with identified risk addressed with mitigation strategies?
• a staff training needs analysis?
• a record of staff training that has occurred within the organisation?
• a record of professional development requirements met with external organisation accreditation (e.g. College of Intensive Care Medicine)?
• a system in place to measure appropriate staff competency by suitable methods such as simulation exercises, peer review or formal assessments?
</t>
  </si>
  <si>
    <t>11.4 If yes to 11.2, is there evidence that appropriate staff competency in the following is measured
• emergency management (e.g. airway obstruction, hypoxia, respiratory distress or suppression, arrhythmia, hypotension, fluid overload, seizures and sepsis)?
• de-escalation of aggressive behaviour?
• cardiac resuscitation skills?
• managing obstetric emergencies?
• advanced clinical assessment skills, e.g. intubation?
• graded assertiveness (communication)?
• negotiating patient goals of care?
• open disclosure?
• team leadership?
11.5 If yes to 11.0, outline details.</t>
  </si>
  <si>
    <t>Identify if the faculty has processes to ensure rapid access at all times to at least one clinician, either on site or in close proximity, who can deliver advanced life support</t>
  </si>
  <si>
    <t>Evidence that the facility has processes to ensure rapid access at all times to at least one clinician, either on site or in close proximity, who can deliver advanced life support</t>
  </si>
  <si>
    <t>12.0 Is there evidence that the facility (or at service level) has processes to ensure rapid access at all times to at least one clinician, either on site or in close proximity, who can deliver advanced life support?
12.1 If yes to 12.0, is there evidence of
• clinical role descriptions that describe advanced life support roles and responsibilities?
• a clearly communicated policy and process to ensure that response systems include provisions for rapid access to at least one clinician with advanced life support skills at all times?
• a developed and maintained roster system to enable rapid access to this clinician at all times (24/7)?
• audits of the clinical deterioration response, lessons learned and action plans?
• records documenting currency of qualifications to provide advance life support?
• the measurement of appropriate staff competency in advanced life support?
12.2 If yes to 12.0, outline details.</t>
  </si>
  <si>
    <t>Is there evidence that the facility (or at service level) has processes to ensure rapid access at all times to at least one clinician, either on site or in close proximity, who can deliver advanced life support?</t>
  </si>
  <si>
    <t>• Percentage of patients with Respiratory rate recorded</t>
  </si>
  <si>
    <t>• Percentage of patients with O2 saturation recorded</t>
  </si>
  <si>
    <t>• Percentage of patients with Systolic blood pressure recorded</t>
  </si>
  <si>
    <t>• Percentage of patients with Diastolic blood pressure recorded</t>
  </si>
  <si>
    <t>• Percentage of patients with Heart rate recorded</t>
  </si>
  <si>
    <t>• Percentage of patients with Temperature recorded</t>
  </si>
  <si>
    <t>• Percentage of patients with Level of consciousness recorded</t>
  </si>
  <si>
    <t>• Percentage of patients with O2 flow rate recorded</t>
  </si>
  <si>
    <t>• Percentage of patients with Respiratory distress recorded</t>
  </si>
  <si>
    <t>• Percentage of patients with Capillary refill recorded</t>
  </si>
  <si>
    <t>Number of patients who had a complete set of core observations is recorded in the latest set of observations within the last 8hrs (Yes to Resp Rate, O2 Sat, SBP, DBP, Heart Rate, Temp)
Number of patients with Respiratory rate recorded (Yes to 1.0 and Yes to 3.0 resp rate)
Number of patients with O2 saturation recorded (Yes to 1.0 and Yes to 3.0 o2 sat)
Number of patients with Systolic blood pressure recorded (Yes to 1.0 and Yes to 3.0 sbp)
Number of patients with Diastolic blood pressure recorded (Yes to 1.0 and Yes to 3.0 dbp)
Number of patients with Heart rate recorded (Yes to 1.0 and Yes to 3.0 heart)
Number of patients with Temperature recorded (Yes to 1.0 and Yes to 3.0 temp)
Number of patients with LoC recorded (Yes to 1.0 and Yes to 3.0 loc)
Number of patients with O2 flow rate recorded (Yes to 1.0 and Yes to 3.0 o2 flow)
Number of patients with Respiratory distress recorded (Yes to 1.0 and Yes to 3.0 resp distress)
Number of patients with Capillary refill recorded (Yes to 1.0 and Yes to 3.0 cap)</t>
  </si>
  <si>
    <t>Total number of eligible patients (Yes to 1.0 and Yes or No to 3.0 resp and Yes or No to 3.0 O2 and Yes or No to O2 sat and Yes or No to SBP and Yes or No to DBP and Yes or No to heart and Yes or No to temp)
Total number of eligible patients (Yes to 1.0 and Yes or No to 3.0 resp)
Total number of eligible patients (Yes to 1.0 and Yes or No to 3.0 o2 sat)
Total number of eligible patients (Yes to 1.0 and Yes or No to 3.0 sbp)
Total number of eligible patients (Yes to 1.0 and Yes or No to 3.0 dbp)
Total number of eligible patients (Yes to 1.0 and Yes or No to 3.0 heart)
Total number of eligible patients (Yes to 1.0 and Yes or No to 3.0 temp)
Total number of eligible patients (Yes to 1.0 and Yes or No to 3.0 loc)
Total number of eligible patients (Yes to 1.0 and Yes or No to 3.0 o2flow)
Total number of eligible patients (Yes to 1.0 and Yes or No to 3.0 resp distress)
Total number of eligible patients (Yes to 1.0 and Yes or No to 3.0 cap)</t>
  </si>
  <si>
    <t>3.0 If the patient has an observation chart, which observations were recorded at least 8 hourly during the past 24 hours or as specified in the patient's monitoring plan?
Select all that have been recorded
• Respiratory rate
• O2 saturation
• Systolic blood pressure
• Diastolic blood pressure
• Heart rate
• Temperature
• Level of consciousness
• O2 flow rate
• Respiratory distress
• Capillary refill</t>
  </si>
  <si>
    <t>Total number of eligible patients with an emergency call placed (Yes to 1.0 and (Yes to 9.1 or Yes to 10.1) and Yes or No to 11.0 reason)
Total number of eligible patients with an emergency call placed (Yes to 1.0 and (Yes to 9.1 or Yes to 10.1) and Yes or No to 11.0 reason)
Total number of eligible patients with an emergency call placed (Yes to 1.0 and (Yes to 9.1 or Yes to 10.1) and Yes or No to 11.0 reason)
Total number of eligible patients with an emergency call placed (Yes to 1.0 and (Yes to 9.1 or Yes to 10.1) and Yes or No to 11.0 reason)
Total number of eligible patients with an emergency call placed (Yes to 1.0 and (Yes to 9.1 or Yes to 10.1) and Yes or No to 11.0 reason)
Total number of eligible patients with an emergency call placed (Yes to 1.0 and (Yes to 9.1 or Yes to 10.1) and Yes or No to 11.0 reason)
Total number of eligible patients with an emergency call placed (Yes to 1.0 and (Yes to 9.1 or Yes to 10.1) and Yes or No to 11.0 reason)
Total number of eligible patients with an emergency call placed (Yes to 1.0 and (Yes to 9.1 or Yes to 10.1) and Yes or No to 11.0 reason)</t>
  </si>
  <si>
    <t>Non-performance indicators are presented in grey.</t>
  </si>
  <si>
    <t>If yes to 2.0, what type of system and chart is used?</t>
  </si>
  <si>
    <t>Is there evidence that the ward/unit uses an observation chart for documenting patient vital signs?</t>
  </si>
  <si>
    <t>Percentage of patients with an observation chart with core patient identifiers (URN, Name, DOB) on all required pages</t>
  </si>
  <si>
    <t>If a CEWT, was the correct age group chart used?</t>
  </si>
  <si>
    <t>If a Q-ADDS, CEWT or MEWT, were there any modifications in place?</t>
  </si>
  <si>
    <t>If yes to 7.0, have these modifications been authorised by a medical officer?</t>
  </si>
  <si>
    <t>Was an escalation of care identified (if appropriate)?</t>
  </si>
  <si>
    <t>If other observation chart that has a trigger OR scoring system, did the patient meet the criteria for an emergency call?</t>
  </si>
  <si>
    <t>Percentage of patients with a correct age group CEWT used</t>
  </si>
  <si>
    <t>Percentage of patients with Q-ADDS, CEWT or Q-MEWT with modifications in place</t>
  </si>
  <si>
    <t>Percentage of patients with modifications made which have been authorised by a medical officer</t>
  </si>
  <si>
    <t>Percentage of patients with an observation chart with an escalation of care identified</t>
  </si>
  <si>
    <t>Percentage of patients with an escalation of care identified that was acted upon</t>
  </si>
  <si>
    <t>Percentage of patients with an escalation of care identified that was acted upon within the allocated time period</t>
  </si>
  <si>
    <t>Percentage of patients with an escalation of care identified that was acted upon and escalated to the appropriate medical personnel</t>
  </si>
  <si>
    <t>Percentage of patients with Q-ADDS, CEWT, Q-MEWT or NEWT that had observations yield a score of 8 or higher or observations in the purple band</t>
  </si>
  <si>
    <t>Percentage of patients with a score of 8 or higher or observations in the purple band that had an emergency call placed</t>
  </si>
  <si>
    <t>Percentage of patients with other observation chart that had a trigger OR scoring system where the patient met the criteria for an emergency call</t>
  </si>
  <si>
    <t>Percentage of patients with other observation chart and met the criteria for an emergency call that had an emergency call placed</t>
  </si>
  <si>
    <t>Percentage of patients with an emergency call placed that had the reason the call was made documented in the healthcare record</t>
  </si>
  <si>
    <t>Percentage of patients with an emergency call placed that had the rapid response providers' impression of the problem documented in the healthcare record</t>
  </si>
  <si>
    <t>Percentage of patients with an emergency call placed that had clinical assessment findings documented in the healthcare record</t>
  </si>
  <si>
    <t>Percentage of patients with an emergency call placed that had the immediate plan of care and any changes to the overall care plan, including updating the monitoring plan documented in the healthcare record</t>
  </si>
  <si>
    <t>Percentage of patients with an emergency call placed that had details of any communication with the attending medical officer or team, the patient, family and carers documented in the healthcare record</t>
  </si>
  <si>
    <t>Percentage of patients with an emergency call placed that had the conditions under which further review should occur documented in the healthcare record</t>
  </si>
  <si>
    <t>Percentage of patients who reported being aware of the Ryan's Rule process</t>
  </si>
  <si>
    <t>• Percentage of patients with an observation chart with a combination system - Q-ADDS</t>
  </si>
  <si>
    <t>• Percentage of patients with an observation chart with a combination system - CEWT</t>
  </si>
  <si>
    <t>• Percentage of patients with an observation chart with a combination system - Q-MEWT</t>
  </si>
  <si>
    <t>• Percentage of patients with an observation chart with a combination system - Other, e.g. MEWS</t>
  </si>
  <si>
    <t>• Percentage of patients with an observation chart with a single parameter tool (track and trigger), e.g. MECC, BTF</t>
  </si>
  <si>
    <t>• Percentage of patients with an observation chart with a non track and trigger, non scoring system</t>
  </si>
  <si>
    <t>combination system - CEWT</t>
  </si>
  <si>
    <t>combination system - NEWT</t>
  </si>
  <si>
    <t>combination system - Q-ADDS</t>
  </si>
  <si>
    <t>combination system - Q-MEWT</t>
  </si>
  <si>
    <t>combination system - Other, eg MEWS</t>
  </si>
  <si>
    <t>single parameter tool (track and trigger), eg MECC, BTF</t>
  </si>
  <si>
    <t>non track and trigger, non scoring system</t>
  </si>
  <si>
    <t>Percentage of wards/units that use an observation chart for documenting patient vital signs</t>
  </si>
  <si>
    <t>• Percentage of wards/units that use an observation chart with a combination system - Q-ADDS</t>
  </si>
  <si>
    <t>• Percentage of wards/units that use an observation chart with a combination system - CEWT</t>
  </si>
  <si>
    <t>• Percentage of wards/units that use an observation chart with a combination system - Q-MEWT</t>
  </si>
  <si>
    <t>• Percentage of wards/units that use an observation chart with a combination system - NEWT</t>
  </si>
  <si>
    <t>• Percentage of wards/units that use an observation chart with a single parameter tool</t>
  </si>
  <si>
    <t>• Percentage of wards/units that use an observation chart with a non track and trigger, non scoring system</t>
  </si>
  <si>
    <t>% of wards/units that use an observation chart for documenting patient vital signs
% of wards/units that use an observation chart with a combination system - Q-ADDS
% of wards/units that use an observation chart with a combination system - CEWT
% of wards/units that use an observation chart with a combination system - Q-MEWT
% of wards/units that use an observation chart with a combination system - NEWT
% of wards/units that use an observation chart with a combination system - Other
% of wards/units that use an observation chart with a single parameter tool
% of wards/units that use an observation chart with a non track and trigger, non scoring system
% of wards/units that use an observation chart that is known to be designed according to human factors principles</t>
  </si>
  <si>
    <t>Percentage of wards/units that have evaluation, audit and feedback processes that review and report recognition and response data and undertake quality improvement activities as needed</t>
  </si>
  <si>
    <t>• Percentage of wards/units that use an observation chart with a combination system - Other</t>
  </si>
  <si>
    <t>Combination system - Q-ADDS</t>
  </si>
  <si>
    <t>Combination system - CEWT</t>
  </si>
  <si>
    <t>Combination system - Q-MEWT</t>
  </si>
  <si>
    <t>Combination system - NEWT</t>
  </si>
  <si>
    <t>Combination system - Other, eg MEWS</t>
  </si>
  <si>
    <t>Single parameter tool (track and trigger), eg MECC, BTF</t>
  </si>
  <si>
    <t>Non track and trigger, non scoring system</t>
  </si>
  <si>
    <t>Yes; No; N/A
Combination system - Q-ADDS; Combination system - CEWT; Combination system - Q-MEWT; Combination system - NEWT; Combination system - Other, e.g. MEWS; Single parameter tool (track and trigger) e.g. MECC, BTF; Non track and trigger, non scoring system
Yes; No</t>
  </si>
  <si>
    <t>2.0 Is there evidence that the ward/unit uses an observation chart for documenting patient vital signs?
2.1 If yes to 2.0, what type of system and chart is used? 
2.2 If yes to 2.0, is the chart one that is known to be designed according to human factors principles?</t>
  </si>
  <si>
    <t>Number of wards/units that use an observation chart for documenting patient vital signs (Yes to 2.0)
Number of wards/units that use an observation chart with a combination system - Q-ADDS (Yes to 2.0 and Q-ADDS to 2.1)
Number of wards/units that use an observation chart with a combination system - CEWT (Yes to 2.0 and CEWT to 2.1)
Number of wards/units that use an observation chart with a combination system - Q-MEWT (Yes to 2.0 and Q-MEWT to 2.1)
Number of wards/units that use an observation chart with a combination system - NEWT (Yes to 2.0 and NEWT to 2.1)
Number of wards/units that use an observation chart with a combination system - Other (Yes to 2.0 and Other to 2.1)
Number of wards/units that use an observation chart with a single parameter tool (Yes to 2.0 and single to 2.1)
Number of wards/units that use an observation chart with a non track and trigger, non scoring system (Yes to 2.0 and non track to 2.1)
Number of wards/units that use an observation chart that is known to be designed according to human factors principles (Yes to 2.0 and Yes to 2.2)</t>
  </si>
  <si>
    <t xml:space="preserve">Total number of eligible wards/units (Yes or No to 2.0)
Total number of eligible wards/units that use an observation chart (Yes to 2.0 and 2.1 is not null)
Total number of eligible wards/units that use an observation chart (Yes to 2.0 and Yes to 2.2)
</t>
  </si>
  <si>
    <t>Is the patient clearly identified on all required pages of the observation chart?</t>
  </si>
  <si>
    <t>1.0 Is there evidence that the patient has an observation chart for recording core vital signs?
N/A for palliative care/end of life, aged care in MPHS patient, subacute facilities
1.1 If yes to 1.0, which observation chart is present?
1.2 If yes to 1.0, is the patient clearly identified on all required pages of the observation chart?
(includes URN, Name and DOB)</t>
  </si>
  <si>
    <t xml:space="preserve">  N/A for NEWT</t>
  </si>
  <si>
    <t>• Percentage of patients with an observation chart with a combination system - NEWT</t>
  </si>
  <si>
    <t xml:space="preserve">
Yes; No; N/A
Yes; No</t>
  </si>
  <si>
    <t>If an emergency call was placed, is there evidence that documentation, as per the National Consensus Statement: essential elements for recognising and responding to acute physiological deterioration, in the patient's healthcare record included</t>
  </si>
  <si>
    <t>Observations recorded as per the frequency defined in the monitoring plan for mental health, rehabilitation or subacute patient
For paediatric patient select Yes for Systolic and Diastolic blood pressure if recorded at least once in the past 24 hours. Select Yes for all other observations if recorded at least 8 hourly during the past 24 hours
If O2 flow rate is not recorded and 'RA' is not recorded in O2 mode then select No</t>
  </si>
  <si>
    <t>6.0 If a CEWT, was the correct age group chart used?</t>
  </si>
  <si>
    <t>Yes; No; N/A
Yes; No
Yes; No
Yes; No
Yes; No
Yes; No
Yes; No
text box</t>
  </si>
  <si>
    <t>Yes; No; Don't know; N/A</t>
  </si>
  <si>
    <t>8.0 Was an escalation of care identified (if appropriate)?
8.1 If yes to 8.0, was the escalation acted upon?
8.2 If yes to 8.1, was it within the allocated time period (depending on the trigger/score)?
8.3 If yes to 8.1, was it escalated to the appropriate medical personnel (depending on the trigger/score)?</t>
  </si>
  <si>
    <t>Yes; No; N/A
Yes; No
Yes; No
Yes; No</t>
  </si>
  <si>
    <t>10.0 If other observation chart that has a trigger OR scoring system, did the patient meet the criteria for an emergency call?
10.1 If yes to 10.0, was an emergency call placed?</t>
  </si>
  <si>
    <t>Number of patients with an observation chart for recording core vital signs (Yes to 1.0)
Number of patients with an observation chart with a combination system - Q-ADDS (Yes to 1.0 and Q-ADDS to 1.1)
Number of patients with an observation chart with a combination system - CEWT (Yes to 1.0 and CEWT to 1.1)
Number of patients with an observation chart with a combination system - Q-MEWT (Yes to 1.0 and Q-MEWT to 1.1)
Number of patients with an observation chart with a combination system - NEWT (Yes to 1.0 and NEWT to 1.1)
Number of patients with an observation chart with a combination system - Other (Yes to 1.0 and Other to 1.1)
Number of patients with an observation chart with a single parameter tool (Yes to 1.0 and single to 1.1)
Number of patients with an observation chart with a non track and trigger, non scoring system (Yes to 1.0 and non track to 1.1)
Number of patients with an observation chart clearly identified on all pages of the chart (Yes to 1.0 and Yes to 1.2)</t>
  </si>
  <si>
    <t>Total number of eligible patients (Yes or No to 1.0)
Total number of eligible patients with obs chart (Yes to 1.0 and 1.1 is not null)
Total number of eligible patients with obs chart (Yes to 1.0 and Yes or No to 1.2)</t>
  </si>
  <si>
    <t>% of patients with Q-ADDS, CEWT or Q-MEWT with modifications in place
% of patients with modifications made to Respiratory rate
% of patients with modifications made to O2 saturation
% of patients with modifications made to O2 flow rate
% of patients with modifications made to Blood pressure
% of patients with modifications made to Heart rate
% of patients with modifications made which have been authorised by a medical officer</t>
  </si>
  <si>
    <t>Number of patients with Q-ADDS, CEWT or Q-MEWT with modifications in place (Yes to 1.0 and Yes to 7.0)
Number of patients with modifications made to Respiratory rate (Yes to 1.0 and Yes to 7.0 and Yes to resp)
Number of patients with modifications made to O2 saturation (Yes to 1.0 and Yes to 7.0 and Yes to 7.1 o2 sat)
Number of patients with modifications made to O2 flow rate (Yes to 1.0 and Yes to 7.0 and Yes to 7.1 o2 flow)
Number of patients with modifications made to Blood pressure (Yes to 1.0 Yes to 7.0 and  Yes to 7.1 bp)
Number of patients with modifications made to Heart rate (Yes to 1.0 Yes to 7.0 and Yes to 7.1 heart)
Number of patients with modifications made which have been authorised by a medical officer (Yes to 1.0 and Yes to 7.0 and Yes to 7.2)</t>
  </si>
  <si>
    <t>Total number of eligible patients (Yes to 1.0 and Yes or No to 7.0)
Total number of eligible patients with modifications made (Yes to 1.0 and Yes to 7.0 and Yes or No to 7.1 resp)
Total number of eligible patients with modifications made (Yes to 1.0 and Yes to 7.0 and Yes or No to 7.1 o2 sat)
Total number of eligible patients with modifications made (Yes to 1.0 and Yes to 7.0 and Yes or No to 7.1 o2 flow)
Total number of eligible patients with modifications made (Yes to 1.0 and Yes to 7.0 and Yes or No to 7.1 bp)
Total number of eligible patients with modifications made (Yes to 1.0 and Yes to 7.0 and Yes or No to 7.1 heart)
Total number of eligible patients with modifications made (Yes to 1.0 and Yes to 7.0 and Yes or No to 7.2)</t>
  </si>
  <si>
    <t>Total number of eligible patients (Yes to 1.0 and Yes or No to 8.0)
Total number of eligible patients with an escalation of care (Yes to 1.0 and Yes to 8.0 and Yes to No to 8.1)
Total number of eligible patients with an escalation of care (Yes to 1.0 and Yes to 8.0 and Yes to 8.1 and Yes or No to 8.2)
Total number of eligible patients with an escalation of care (Yes to 1.0 and Yes to 8.0 and Yes to 8.1 and Yes or No to 8.3)</t>
  </si>
  <si>
    <t>% of patients with an observation chart with an escalation of care identified
% of patients with an escalation of care identified that was acted upon
% of patients with an escalation of care identified that was acted upon within the allocated time period
% of patients with an escalation of care identified that was acted upon and escalated to the appropriate medical personnel</t>
  </si>
  <si>
    <t>% of patients with Q-ADDS, CEWT, Q-MEWT or NEWT that had observations yield a score of 8 or higher or observations in the purple band
% of patients with a score of 8 or higher or observations in the purple band that had an emergency call placed</t>
  </si>
  <si>
    <t>Number of patients with Q-ADDS, CEWT, Q-MEWT or NEWT that had observations yield a score of 8 or higher or observations in the purple band (Yes to 1.0 and Yes to 9.0)
Number of patients with a score of 8 or higher or observations in the purple band that had an emergency call placed (Yes to 1.0 and Yes to 9.0 and Yes to 9.1)</t>
  </si>
  <si>
    <t>Total number of eligible patients (Yes to 1.0 and Yes or No to 9.0)
Total number of eligible patients with a score of 8 or higher or observations in the purple band (Yes to 1.0 and Yes to 9.0 and Yes or No to 9.1)</t>
  </si>
  <si>
    <t>Total number of eligible patients (Yes to 1.0 and Yes or No to 10.0)
Total number of eligible patients with other observation chart that had a trigger OR scoring system where the patient met the criteria for an emergency call (Yes to 1.0 and Yes to 10.0 and Yes or No to 10.1)</t>
  </si>
  <si>
    <t>% of patients with other observation chart that had a trigger OR scoring system where the patient met the criteria for an emergency call
% of patients with other observation chart and met the criteria for an emergency call that had an emergency call placed</t>
  </si>
  <si>
    <t>Number of patients with other observation chart that had a trigger OR scoring system where the patient met the criteria for an emergency call (Yes to 1.0 and Yes to 10.0)
Number of patients with other observation chart and met the criteria for an emergency call that had an emergency call placed (Yes to 1.0 and Yes to 10.0 and Yes to 10.1)</t>
  </si>
  <si>
    <t>% of patients who reported being aware of the Ryan's Rule process</t>
  </si>
  <si>
    <t>Number of patients who reported being aware of the Ryan's Rule process (Yes to 12.0)</t>
  </si>
  <si>
    <t xml:space="preserve">
Yes; No
text box
Yes; No; N/A
Yes; No
text box
Yes; No
Yes; No
Yes; No
text box</t>
  </si>
  <si>
    <r>
      <t xml:space="preserve">If yes to 7.1, outline who the 'owner' is, the clinical lead, where the plans are filed and how often they are reviewed. </t>
    </r>
    <r>
      <rPr>
        <i/>
        <sz val="10"/>
        <color rgb="FF0000FF"/>
        <rFont val="Arial"/>
        <family val="2"/>
      </rPr>
      <t>(enter text below)</t>
    </r>
  </si>
  <si>
    <t>7.0 Is there evidence that the facility (or at service level) monitors, evaluates and continuously improves recognising and responding to acute deterioration?
7.1 If yes to 7.0, is there evidence of a monitoring, evaluation plan, which includes quality improvement, for incidents, adverse events and near misses relating to recognising and responding to acute deterioration?
7.2 If yes to 7.1, what sources of data/information are included in the plan, e.g. Riskman, Queensland Bedside Audit, other data sources?
7.3 If yes to 7.1, is there evidence
• that the plan(s) record quality improvement action/s to be implemented?
  • If yes, list the actions as per plan.
• that the plan(s) include a risk register for the proposed quality improvement actions?
• that the plan(s) include mechanisms for evaluating the quality improvement actions?
• that the plan(s) are tabled at a committee/group and reviewed regularly?
• that the evaluation data are reviewed regularly by a committee/group?
  • If yes, which committee/group?
• of who assisted in the development of the plan(s)?
• the workforce know the plan(s) exist?
7.4 If yes to 7.1, outline who the 'owner' is, the clinical lead, where the plans are filed and how often they are reviewed.</t>
  </si>
  <si>
    <t>If yes to 11.2, is there evidence that appropriate staff competency in the following is measured</t>
  </si>
  <si>
    <t>Percentage of wards/units that use an observation chart that is known to be designed according to human factors principles</t>
  </si>
  <si>
    <t>Number of patients with an observation chart with an escalation of care identified (Yes to 1.0 and Yes to 8.0)
Number of patients with an escalation of care identified that was acted upon (Yes to 1.0 and Yes to 8.0 and Yes to 8.1)
Number of patients with an escalation of care identified that was acted upon within the allocated time period (Yes to 1.0 and Yes to 8.0 and Yes to 8.1 and Yes to 8.2)
Number of patients with an escalation of care identified that was acted upon and escalated to the appropriate medical personnel (Yes to 1.0 and Yes to 8.0 and Yes to 8.1 and Yes to 8.3)</t>
  </si>
  <si>
    <t>Percentage of patients with an observation chart with scoring system with a total score recorded for the last set of observations</t>
  </si>
  <si>
    <t>Percentage of patients with an observation chart with scoring system where the total score for the last set of observations was added up correctly</t>
  </si>
  <si>
    <t>Percentage of patients with an emergency call placed with the results and plan for follow up of any tests and investigations documented in the healthcare record</t>
  </si>
  <si>
    <t>Number of patients with an emergency call placed that had the reason the call was made documented in the healthcare record (Yes to 1.0 and (Yes to 9.1 or Yes to 10.1) and Yes to 11.0 reason)
Number of patients with an emergency call placed that had the rapid response providers' impression of the problem documented in the healthcare record (Yes to 1.0 and (Yes to 9.1 or Yes to 10.1) and Yes to 11.0 impression)
Number of patients with an emergency call placed that had clinical assessment findings documented in the healthcare record (Yes to 9.1 or Yes to 10.1) and Yes to 11.0 findings)
Number of patients with an emergency call placed with the results and plan for follow up of any tests and investigations documented in the healthcare record (Yes to 1.0 and (Yes to 9.1 or Yes to 10.1) and Yes to 11.0 tests)
Number of patients with an emergency call placed that had the immediate plan of care and any changes to the overall care plan, including updating the monitoring plan documented in the healthcare record (Yes to 1.0 and (Yes to 9.1 or Yes to 10.1) and Yes to 11.0 plan)
Number of patients with an emergency call placed that had details of any communication with the attending medical officer or team, the patient, family and carers documented in the healthcare record (Yes to 1.0 and (Yes to 9.1 or Yes to 10.1) and Yes to 11.0 communication)
Number of patients with an emergency call placed that had identification of who is responsible for further review and follow up of the patient documented in the healthcare record (Yes to 1.0 and (Yes to 9.1 or Yes to 10.1) and Yes to 11.0 identification)
Number of patients with an emergency call placed that had the conditions under which further review should occur documented in the healthcare record (Yes to 1.0 and (Yes to 9.1 or Yes to 10.1) and Yes to 11.0 further review)</t>
  </si>
  <si>
    <t>% of patients with an observation chart with scoring system with a total score recorded for the last set of observations
% of patients with an observation chart with scoring system where the total score for the last set of observations was added up correctly</t>
  </si>
  <si>
    <t>Number of patients with an observation chart with scoring system with a total score recorded for the last set of observations (Yes to 1.0 and Yes to 5.0)
Number of patients with an observation chart with scoring system where the total score for the last set of observations was added up correctly (Yes to 1.0 and Yes to 5.0 and Yes to 5.1)</t>
  </si>
  <si>
    <t>Total number of eligible patients (Yes to 1.0 and Yes or No to 5.0)
Total number of eligible patients (Yes to 1.0 and Yes to 5.0 and Yes or No to 5.1)</t>
  </si>
  <si>
    <t>Percentage of patients with an emergency call placed with identification of who is responsible for further review and follow up of the patient documented in the healthcare record</t>
  </si>
  <si>
    <t>7.0 If a Q-ADDS, CEWT or MEWT, were there any modifications in place?
7.1 If yes to 7.0, indicate what vital sign observations were modified
Select all that apply
• Respiratory rate
• O2 saturation
• O2 flow rate
• Blood pressure
• Heart rate
7.2 If yes to 7.0, have these modifications been authorised by a medical officer?
7.3 If yes to 7.0, provide further information.</t>
  </si>
  <si>
    <t>9.0 If Q-ADDS,  CEWT, Q-MEWT, NEWT, did any observations yield a score of 8 or higher or was there an observation in the purple band?
9.1 If yes to 9.0, was an emergency call placed?</t>
  </si>
  <si>
    <t>% of wards/units that have evaluation, audit and feedback process for recognition and response systems
% of wards/units that have evaluation, audit and feedback processes that review and report recognition and response data and undertake quality improvement activities as needed</t>
  </si>
  <si>
    <t>% of patients with an observation chart for recording core vital signs
% of patients with an observation chart with a combination system - Q-ADDS
% of patients with an observation chart with a combination system - CEWT
% of patients with an observation chart with a combination system - Q-MEWT
% of patients with an observation chart with a combination system - NEWT
% of patients with an observation chart with a combination system - Other
% of patients with an observation chart with a single parameter tool (track and trigger)
% of patients with an observation chart with a non track and trigger, non scoring system
% of patients with an observation chart with core patient identifiers (URN, Name, DOB) on all required pages</t>
  </si>
  <si>
    <t>% of patients who had a complete set of core observations recorded at least 8 hourly during the past 24 hours or as specified in the patient's monitoring plan
% of patients with Respiratory rate recorded
% of patients with O2 saturation recorded
% of patients with Systolic blood pressure recorded
% of patients with Diastolic blood pressure recorded
% of patients with Heart rate recorded
% of patients with Temperature recorded
% of patients with Leve of consciousness recorded
% of patients with O2 flow rate recorded
% of patients with Respiratory distress recorded
% of patients with Capillary refill recorded</t>
  </si>
  <si>
    <t>% of patients with a correct age group CEWT used</t>
  </si>
  <si>
    <t>% of patients with an emergency call placed that had the reason the call was made documented in the healthcare record
% of patients with an emergency call placed that had the rapid response providers' impression of the problem documented in the healthcare record
% of patients with an emergency call placed that had clinical assessment findings documented in the healthcare record
% of patients with an emergency call placed with the results and plan for follow up of any tests and investigations documented in the healthcare record
% of patients with an emergency call placed that had the immediate plan of care and any changes to the overall care plan, including updating the monitoring plan documented in the healthcare record
% of patients with an emergency call placed that had details of any communication with the attending medical officer or team, the patient, family and carers documented in the healthcare record
% of patients with an emergency call placed with identification of who is responsible for further review and follow up of the patient documented in the healthcare record
% of patients with an emergency call placed that had the conditions under which further review should occur documented in the healthcare record</t>
  </si>
  <si>
    <t xml:space="preserve">
Yes; No
Yes; No; N/A
Yes; No; N/A
Yes; No; N/A
Yes; No
Yes; No
Yes; No; N/A
Yes; No; N/A
Yes; No; N/A
Yes; No; N/A</t>
  </si>
  <si>
    <t>Patient Safety and Quality Improvement Service, Clinical Excellence Queensland has developed audit tools for facilities and Hospital and Health Services (HHS) to use to collect data in support of evidence in meeting Edition 2 of the NSQHS Standards.
There are a number of tools in the workbook. The tools provide the ability to collect a number of patients and wards, and display combined results for each indicator. In addition, the measurement plan provides a high level view of the NSQHS actions and their alignment to each audit question.</t>
  </si>
  <si>
    <t>This audit tool collects Patient level data</t>
  </si>
  <si>
    <t>This tab presents the results of the Patient level data (that were collected on the Patient Collection tab)</t>
  </si>
  <si>
    <r>
      <t xml:space="preserve">
</t>
    </r>
    <r>
      <rPr>
        <b/>
        <sz val="10"/>
        <rFont val="Arial"/>
        <family val="2"/>
      </rPr>
      <t>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r>
  </si>
  <si>
    <t>This document is licensed under a Creative Commons Attribution 3.0 Australia licence. To view a copy of this licence, visit https://creativecommons.org/licenses/by-nc-sa/3.0/
You are free to copy, communicate and adapt the work for non-commercial purposes, as long as you attribute the State of Queensland (Queensland Health).
For further information contact Patient Safety and Quality Improvement Service, Clinical Excellence Queensland, Department of Health, PO Box 2368, Fortitude Valley BC, Qld 4006, email PSQIS_Comms@health.qld.gov.au, phone (07) 3328 9430. For permissions beyond the scope of this licence contact: Intellectual Property Officer, Department of Health, GPO Box 48, Brisbane Qld 4001, email ip_officer@health.qld.gov.au.</t>
  </si>
  <si>
    <t xml:space="preserve">
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</si>
  <si>
    <t>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</si>
  <si>
    <t>If Q-ADDS, CEWT, Q-MEWT, NEWT, did any observations yield a score of 8 or higher or was there an observation in the purple band?</t>
  </si>
  <si>
    <t>If yes to 7.0, indicate where modifications have been made. Select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</si>
</sst>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sz val="11"/>
      <color theme="1"/>
      <name val="Arial"/>
      <family val="2"/>
    </font>
    <font>
      <sz val="9"/>
      <color theme="1"/>
      <name val="Arial"/>
      <family val="2"/>
    </font>
    <font>
      <u/>
      <sz val="11"/>
      <color theme="10"/>
      <name val="Calibri"/>
      <family val="2"/>
      <scheme val="minor"/>
    </font>
    <font>
      <b/>
      <sz val="10"/>
      <color theme="0"/>
      <name val="Arial"/>
      <family val="2"/>
    </font>
    <font>
      <sz val="10"/>
      <color theme="1"/>
      <name val="Arial"/>
      <family val="2"/>
    </font>
    <font>
      <sz val="10"/>
      <color rgb="FFFF0000"/>
      <name val="Arial"/>
      <family val="2"/>
    </font>
    <font>
      <sz val="20"/>
      <color rgb="FFFFFFFF"/>
      <name val="Arial"/>
      <family val="2"/>
    </font>
    <font>
      <i/>
      <sz val="10"/>
      <color rgb="FF0000FF"/>
      <name val="Arial"/>
      <family val="2"/>
    </font>
    <font>
      <sz val="10"/>
      <color theme="1"/>
      <name val="Arial"/>
      <family val="2"/>
    </font>
    <font>
      <sz val="10"/>
      <name val="Arial"/>
      <family val="2"/>
    </font>
    <font>
      <b/>
      <sz val="10"/>
      <color theme="1"/>
      <name val="Arial"/>
      <family val="2"/>
    </font>
    <font>
      <b/>
      <sz val="10"/>
      <name val="Arial"/>
      <family val="2"/>
    </font>
    <font>
      <sz val="10"/>
      <color theme="1"/>
      <name val="Arial"/>
      <family val="2"/>
    </font>
    <font>
      <sz val="20"/>
      <color rgb="FFFFFFFF"/>
      <name val="Arial"/>
      <family val="2"/>
    </font>
    <font>
      <sz val="11"/>
      <color theme="1"/>
      <name val="Calibri"/>
      <family val="2"/>
      <scheme val="minor"/>
    </font>
    <font>
      <b/>
      <sz val="10"/>
      <color theme="1"/>
      <name val="Arial"/>
      <family val="2"/>
    </font>
    <font>
      <b/>
      <sz val="10"/>
      <color theme="0"/>
      <name val="Arial"/>
      <family val="2"/>
    </font>
    <font>
      <sz val="10"/>
      <color rgb="FFFF0000"/>
      <name val="Arial"/>
      <family val="2"/>
    </font>
    <font>
      <sz val="10"/>
      <color theme="1"/>
      <name val="Arial"/>
      <family val="2"/>
    </font>
    <font>
      <sz val="20"/>
      <color rgb="FFFFFFFF"/>
      <name val="Arial"/>
      <family val="2"/>
    </font>
    <font>
      <sz val="11"/>
      <color theme="1"/>
      <name val="Arial"/>
      <family val="2"/>
    </font>
    <font>
      <b/>
      <sz val="14"/>
      <color theme="1"/>
      <name val="Arial"/>
      <family val="2"/>
    </font>
    <font>
      <b/>
      <sz val="16"/>
      <color theme="1"/>
      <name val="Arial"/>
      <family val="2"/>
    </font>
    <font>
      <u/>
      <sz val="11"/>
      <color theme="10"/>
      <name val="Arial"/>
      <family val="2"/>
    </font>
    <font>
      <sz val="10"/>
      <color theme="1"/>
      <name val="Arial"/>
      <family val="2"/>
    </font>
    <font>
      <sz val="11"/>
      <color theme="1"/>
      <name val="Arial"/>
      <family val="2"/>
    </font>
    <font>
      <sz val="20"/>
      <color rgb="FFFFFFFF"/>
      <name val="Arial"/>
      <family val="2"/>
    </font>
    <font>
      <sz val="11"/>
      <color theme="1"/>
      <name val="Calibri"/>
      <family val="2"/>
      <scheme val="minor"/>
    </font>
    <font>
      <sz val="10"/>
      <color rgb="FFFFFFFF"/>
      <name val="Arial"/>
      <family val="2"/>
    </font>
    <font>
      <b/>
      <sz val="10"/>
      <color theme="1"/>
      <name val="Arial"/>
      <family val="2"/>
    </font>
    <font>
      <sz val="9"/>
      <color theme="1"/>
      <name val="Arial"/>
      <family val="2"/>
    </font>
    <font>
      <b/>
      <sz val="10"/>
      <color theme="0"/>
      <name val="Arial"/>
      <family val="2"/>
    </font>
    <font>
      <i/>
      <sz val="10"/>
      <color rgb="FF0000FF"/>
      <name val="Arial"/>
      <family val="2"/>
    </font>
    <font>
      <b/>
      <sz val="10"/>
      <name val="Arial"/>
      <family val="2"/>
    </font>
    <font>
      <sz val="10"/>
      <name val="Arial"/>
      <family val="2"/>
    </font>
    <font>
      <sz val="11"/>
      <color theme="1"/>
      <name val="Arial"/>
      <family val="2"/>
    </font>
    <font>
      <sz val="20"/>
      <color rgb="FFFFFFFF"/>
      <name val="Arial"/>
      <family val="2"/>
    </font>
    <font>
      <sz val="11"/>
      <color theme="1"/>
      <name val="Calibri"/>
      <family val="2"/>
      <scheme val="minor"/>
    </font>
    <font>
      <b/>
      <sz val="10"/>
      <color indexed="9"/>
      <name val="Arial"/>
      <family val="2"/>
    </font>
    <font>
      <b/>
      <sz val="10"/>
      <color theme="0"/>
      <name val="Arial"/>
      <family val="2"/>
    </font>
    <font>
      <sz val="10"/>
      <color theme="1"/>
      <name val="Arial"/>
      <family val="2"/>
    </font>
    <font>
      <b/>
      <sz val="10"/>
      <name val="Arial"/>
      <family val="2"/>
    </font>
    <font>
      <sz val="10"/>
      <color theme="1" tint="0.499984740745262"/>
      <name val="Arial"/>
      <family val="2"/>
    </font>
    <font>
      <sz val="10"/>
      <color theme="0" tint="-0.14999847407452621"/>
      <name val="Arial"/>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CDFFF4"/>
        <bgColor indexed="64"/>
      </patternFill>
    </fill>
    <fill>
      <patternFill patternType="solid">
        <fgColor theme="9" tint="-0.249977111117893"/>
        <bgColor indexed="64"/>
      </patternFill>
    </fill>
    <fill>
      <patternFill patternType="solid">
        <fgColor indexed="12"/>
        <bgColor indexed="64"/>
      </patternFill>
    </fill>
    <fill>
      <patternFill patternType="solid">
        <fgColor rgb="FF0000FF"/>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s>
  <cellStyleXfs count="3">
    <xf numFmtId="0" fontId="0" fillId="0" borderId="0"/>
    <xf numFmtId="0" fontId="3" fillId="0" borderId="0" applyNumberFormat="0" applyFill="0" applyBorder="0" applyAlignment="0" applyProtection="0"/>
    <xf numFmtId="9" fontId="15" fillId="0" borderId="0" applyFont="0" applyFill="0" applyBorder="0" applyAlignment="0" applyProtection="0"/>
  </cellStyleXfs>
  <cellXfs count="829">
    <xf numFmtId="0" fontId="0" fillId="0" borderId="0" xfId="0"/>
    <xf numFmtId="0" fontId="5" fillId="0" borderId="0" xfId="0" applyFont="1" applyAlignment="1">
      <alignment vertical="top"/>
    </xf>
    <xf numFmtId="0" fontId="5" fillId="0" borderId="10" xfId="0" applyFont="1" applyBorder="1" applyAlignment="1">
      <alignment horizontal="center" vertical="top"/>
    </xf>
    <xf numFmtId="0" fontId="5" fillId="0" borderId="14" xfId="0" applyFont="1" applyBorder="1" applyAlignment="1">
      <alignment horizontal="center" vertical="top"/>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164" fontId="5" fillId="2" borderId="25" xfId="0" applyNumberFormat="1" applyFont="1" applyFill="1" applyBorder="1" applyAlignment="1">
      <alignment horizontal="center" vertical="top"/>
    </xf>
    <xf numFmtId="0" fontId="5" fillId="0" borderId="27" xfId="0" applyFont="1" applyBorder="1" applyAlignment="1">
      <alignment horizontal="center" vertical="top"/>
    </xf>
    <xf numFmtId="0" fontId="5" fillId="0" borderId="29" xfId="0" applyFont="1" applyBorder="1" applyAlignment="1">
      <alignment horizontal="center" vertical="top"/>
    </xf>
    <xf numFmtId="0" fontId="5" fillId="0" borderId="32" xfId="0" applyFont="1" applyBorder="1" applyAlignment="1">
      <alignment horizontal="center" vertical="top"/>
    </xf>
    <xf numFmtId="164" fontId="5" fillId="2" borderId="38" xfId="0" applyNumberFormat="1" applyFont="1" applyFill="1" applyBorder="1" applyAlignment="1">
      <alignment horizontal="center" vertical="top"/>
    </xf>
    <xf numFmtId="0" fontId="5" fillId="0" borderId="40" xfId="0" applyFont="1" applyBorder="1" applyAlignment="1">
      <alignment horizontal="center" vertical="top"/>
    </xf>
    <xf numFmtId="0" fontId="5" fillId="0" borderId="45" xfId="0" applyFont="1" applyBorder="1" applyAlignment="1">
      <alignment horizontal="center" vertical="top"/>
    </xf>
    <xf numFmtId="164" fontId="5" fillId="2" borderId="30" xfId="0" applyNumberFormat="1" applyFont="1" applyFill="1" applyBorder="1" applyAlignment="1">
      <alignment horizontal="center" vertical="top"/>
    </xf>
    <xf numFmtId="0" fontId="4" fillId="3" borderId="9" xfId="0" applyFont="1" applyFill="1" applyBorder="1" applyAlignment="1">
      <alignment horizontal="center" vertical="top"/>
    </xf>
    <xf numFmtId="164" fontId="5" fillId="2" borderId="0" xfId="0" applyNumberFormat="1" applyFont="1" applyFill="1" applyAlignment="1">
      <alignment horizontal="center" vertical="top"/>
    </xf>
    <xf numFmtId="0" fontId="5" fillId="2" borderId="0" xfId="0" applyFont="1" applyFill="1" applyAlignment="1">
      <alignment vertical="top"/>
    </xf>
    <xf numFmtId="0" fontId="1" fillId="2" borderId="0" xfId="0" applyFont="1" applyFill="1" applyAlignment="1">
      <alignment vertical="center"/>
    </xf>
    <xf numFmtId="0" fontId="7" fillId="2" borderId="0" xfId="0" applyFont="1" applyFill="1" applyAlignment="1">
      <alignment vertical="center"/>
    </xf>
    <xf numFmtId="0" fontId="0" fillId="2" borderId="0" xfId="0" applyFill="1"/>
    <xf numFmtId="0" fontId="5" fillId="2" borderId="0" xfId="0" applyFont="1" applyFill="1"/>
    <xf numFmtId="0" fontId="5" fillId="2" borderId="10" xfId="0" applyFont="1" applyFill="1" applyBorder="1" applyAlignment="1">
      <alignment horizontal="center" vertical="top"/>
    </xf>
    <xf numFmtId="0" fontId="5" fillId="2" borderId="7" xfId="0" applyFont="1" applyFill="1" applyBorder="1" applyAlignment="1">
      <alignment vertical="top"/>
    </xf>
    <xf numFmtId="0" fontId="4" fillId="3" borderId="8" xfId="0" applyFont="1" applyFill="1" applyBorder="1" applyAlignment="1">
      <alignment horizontal="center" vertical="top"/>
    </xf>
    <xf numFmtId="0" fontId="5" fillId="0" borderId="39" xfId="0" applyFont="1" applyBorder="1" applyAlignment="1">
      <alignment horizontal="center" vertical="top"/>
    </xf>
    <xf numFmtId="0" fontId="5" fillId="0" borderId="26" xfId="0" applyFont="1" applyBorder="1" applyAlignment="1">
      <alignment horizontal="center" vertical="top"/>
    </xf>
    <xf numFmtId="164" fontId="5" fillId="2" borderId="49" xfId="0" applyNumberFormat="1" applyFont="1" applyFill="1" applyBorder="1" applyAlignment="1">
      <alignment horizontal="center" vertical="top"/>
    </xf>
    <xf numFmtId="0" fontId="5" fillId="0" borderId="44" xfId="0" applyFont="1" applyBorder="1" applyAlignment="1">
      <alignment horizontal="center" vertical="top"/>
    </xf>
    <xf numFmtId="0" fontId="5" fillId="0" borderId="38" xfId="0" applyFont="1" applyFill="1" applyBorder="1" applyAlignment="1">
      <alignment horizontal="center" vertical="top"/>
    </xf>
    <xf numFmtId="0" fontId="5" fillId="0" borderId="26" xfId="0" applyFont="1" applyFill="1" applyBorder="1" applyAlignment="1">
      <alignment horizontal="center" vertical="top"/>
    </xf>
    <xf numFmtId="9" fontId="5" fillId="0" borderId="27" xfId="0" applyNumberFormat="1" applyFont="1" applyFill="1" applyBorder="1" applyAlignment="1">
      <alignment horizontal="center" vertical="top"/>
    </xf>
    <xf numFmtId="0" fontId="5" fillId="0" borderId="49" xfId="0" applyFont="1" applyFill="1" applyBorder="1" applyAlignment="1">
      <alignment horizontal="center" vertical="top"/>
    </xf>
    <xf numFmtId="0" fontId="5" fillId="0" borderId="10" xfId="0" applyFont="1" applyFill="1" applyBorder="1" applyAlignment="1">
      <alignment horizontal="center" vertical="top"/>
    </xf>
    <xf numFmtId="9" fontId="5" fillId="0" borderId="29" xfId="0" applyNumberFormat="1" applyFont="1" applyFill="1" applyBorder="1" applyAlignment="1">
      <alignment horizontal="center" vertical="top"/>
    </xf>
    <xf numFmtId="0" fontId="4" fillId="3" borderId="60" xfId="0" applyFont="1" applyFill="1" applyBorder="1" applyAlignment="1">
      <alignment horizontal="center" vertical="top" wrapText="1"/>
    </xf>
    <xf numFmtId="0" fontId="4" fillId="3" borderId="61" xfId="0" applyFont="1" applyFill="1" applyBorder="1" applyAlignment="1">
      <alignment horizontal="center" vertical="top" wrapText="1"/>
    </xf>
    <xf numFmtId="0" fontId="4" fillId="3" borderId="62" xfId="0" applyFont="1" applyFill="1" applyBorder="1" applyAlignment="1">
      <alignment horizontal="center" vertical="top" wrapText="1"/>
    </xf>
    <xf numFmtId="0" fontId="5" fillId="0" borderId="0" xfId="0" applyFont="1" applyFill="1" applyAlignment="1">
      <alignment vertical="top"/>
    </xf>
    <xf numFmtId="9" fontId="5" fillId="2" borderId="22"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0" xfId="0"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9" fontId="5" fillId="2" borderId="39" xfId="0" applyNumberFormat="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0" borderId="40" xfId="0" applyFont="1" applyBorder="1" applyAlignment="1">
      <alignment horizontal="center" vertical="center"/>
    </xf>
    <xf numFmtId="0" fontId="5" fillId="0" borderId="33" xfId="0" applyFont="1" applyBorder="1" applyAlignment="1">
      <alignment horizontal="center" vertical="center"/>
    </xf>
    <xf numFmtId="9" fontId="5" fillId="2" borderId="26"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164" fontId="5" fillId="2" borderId="59" xfId="0" applyNumberFormat="1" applyFont="1" applyFill="1" applyBorder="1" applyAlignment="1">
      <alignment horizontal="center" vertical="top"/>
    </xf>
    <xf numFmtId="9" fontId="5" fillId="2" borderId="44"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29" xfId="0" applyFont="1" applyFill="1" applyBorder="1" applyAlignment="1">
      <alignment horizontal="center" vertical="center"/>
    </xf>
    <xf numFmtId="9"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Alignment="1">
      <alignment horizontal="center"/>
    </xf>
    <xf numFmtId="164" fontId="5" fillId="2" borderId="28" xfId="0" applyNumberFormat="1" applyFont="1" applyFill="1" applyBorder="1" applyAlignment="1">
      <alignment horizontal="center" vertical="top"/>
    </xf>
    <xf numFmtId="164" fontId="5" fillId="2" borderId="30" xfId="0" applyNumberFormat="1" applyFont="1" applyFill="1" applyBorder="1" applyAlignment="1">
      <alignment horizontal="center" vertical="top"/>
    </xf>
    <xf numFmtId="164" fontId="5" fillId="2" borderId="34" xfId="0" applyNumberFormat="1" applyFont="1" applyFill="1" applyBorder="1" applyAlignment="1">
      <alignment horizontal="center" vertical="top"/>
    </xf>
    <xf numFmtId="164" fontId="5" fillId="2" borderId="25" xfId="0" applyNumberFormat="1" applyFont="1" applyFill="1" applyBorder="1" applyAlignment="1">
      <alignment horizontal="center" vertical="top"/>
    </xf>
    <xf numFmtId="164" fontId="5" fillId="2" borderId="31" xfId="0" applyNumberFormat="1" applyFont="1" applyFill="1" applyBorder="1" applyAlignment="1">
      <alignment horizontal="center" vertical="top"/>
    </xf>
    <xf numFmtId="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9" fontId="5" fillId="0" borderId="26"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9" fontId="5" fillId="0" borderId="44" xfId="0" applyNumberFormat="1"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4" fillId="3" borderId="2" xfId="0" applyFont="1" applyFill="1" applyBorder="1" applyAlignment="1">
      <alignmen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4" fontId="5" fillId="2" borderId="30" xfId="0" applyNumberFormat="1" applyFont="1" applyFill="1" applyBorder="1" applyAlignment="1">
      <alignment horizontal="center" vertical="top"/>
    </xf>
    <xf numFmtId="164" fontId="5" fillId="2" borderId="34" xfId="0" applyNumberFormat="1" applyFont="1" applyFill="1" applyBorder="1" applyAlignment="1">
      <alignment horizontal="center" vertical="top"/>
    </xf>
    <xf numFmtId="0" fontId="4" fillId="3" borderId="8" xfId="0" applyFont="1" applyFill="1" applyBorder="1"/>
    <xf numFmtId="0" fontId="4" fillId="3" borderId="7" xfId="0" applyFont="1" applyFill="1" applyBorder="1" applyAlignment="1">
      <alignment vertical="top"/>
    </xf>
    <xf numFmtId="0" fontId="5" fillId="2" borderId="4" xfId="0" applyFont="1" applyFill="1" applyBorder="1"/>
    <xf numFmtId="0" fontId="5" fillId="2" borderId="5" xfId="0" applyFont="1" applyFill="1" applyBorder="1"/>
    <xf numFmtId="0" fontId="9" fillId="0" borderId="0" xfId="0" applyFont="1" applyAlignment="1">
      <alignment horizontal="left" vertical="top"/>
    </xf>
    <xf numFmtId="164" fontId="5" fillId="6" borderId="38" xfId="0" applyNumberFormat="1" applyFont="1" applyFill="1" applyBorder="1" applyAlignment="1">
      <alignment horizontal="center" vertical="top"/>
    </xf>
    <xf numFmtId="164" fontId="5" fillId="6" borderId="49" xfId="0" applyNumberFormat="1" applyFont="1" applyFill="1" applyBorder="1" applyAlignment="1">
      <alignment horizontal="center" vertical="top"/>
    </xf>
    <xf numFmtId="164" fontId="5" fillId="6" borderId="34" xfId="0" applyNumberFormat="1" applyFont="1" applyFill="1" applyBorder="1" applyAlignment="1">
      <alignment horizontal="center" vertical="top"/>
    </xf>
    <xf numFmtId="164" fontId="5" fillId="0" borderId="34" xfId="0" applyNumberFormat="1" applyFont="1" applyFill="1" applyBorder="1" applyAlignment="1">
      <alignment horizontal="center" vertical="top"/>
    </xf>
    <xf numFmtId="164" fontId="5" fillId="6" borderId="25" xfId="0" applyNumberFormat="1" applyFont="1" applyFill="1" applyBorder="1" applyAlignment="1">
      <alignment horizontal="center" vertical="top"/>
    </xf>
    <xf numFmtId="164" fontId="5" fillId="6" borderId="59" xfId="0" applyNumberFormat="1" applyFont="1" applyFill="1" applyBorder="1" applyAlignment="1">
      <alignment horizontal="center" vertical="top"/>
    </xf>
    <xf numFmtId="164" fontId="5" fillId="6" borderId="28" xfId="0" applyNumberFormat="1" applyFont="1" applyFill="1" applyBorder="1" applyAlignment="1">
      <alignment horizontal="center" vertical="top"/>
    </xf>
    <xf numFmtId="9" fontId="5" fillId="6" borderId="26" xfId="0" applyNumberFormat="1"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xf>
    <xf numFmtId="9" fontId="5" fillId="6" borderId="14"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32" xfId="0" applyFont="1" applyFill="1" applyBorder="1" applyAlignment="1">
      <alignment horizontal="center" vertical="center"/>
    </xf>
    <xf numFmtId="9" fontId="5" fillId="6" borderId="47" xfId="0" applyNumberFormat="1"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36" xfId="0" applyFont="1" applyFill="1" applyBorder="1" applyAlignment="1">
      <alignment horizontal="center" vertical="center"/>
    </xf>
    <xf numFmtId="9" fontId="5" fillId="6" borderId="39" xfId="0" applyNumberFormat="1"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xf>
    <xf numFmtId="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29" xfId="0" applyFont="1" applyFill="1" applyBorder="1" applyAlignment="1">
      <alignment horizontal="center" vertical="center"/>
    </xf>
    <xf numFmtId="9" fontId="5" fillId="6" borderId="44" xfId="0" applyNumberFormat="1"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xf>
    <xf numFmtId="164" fontId="5" fillId="6" borderId="60" xfId="0" applyNumberFormat="1" applyFont="1" applyFill="1" applyBorder="1" applyAlignment="1">
      <alignment horizontal="center" vertical="top"/>
    </xf>
    <xf numFmtId="9" fontId="5" fillId="6" borderId="61" xfId="0" applyNumberFormat="1" applyFont="1" applyFill="1" applyBorder="1" applyAlignment="1">
      <alignment horizontal="center" vertical="center" wrapText="1"/>
    </xf>
    <xf numFmtId="0" fontId="5" fillId="6" borderId="61" xfId="0" applyFont="1" applyFill="1" applyBorder="1" applyAlignment="1">
      <alignment horizontal="center" vertical="center" wrapText="1"/>
    </xf>
    <xf numFmtId="0" fontId="5" fillId="6" borderId="62" xfId="0" applyFont="1" applyFill="1" applyBorder="1" applyAlignment="1">
      <alignment horizontal="center" vertical="center"/>
    </xf>
    <xf numFmtId="0" fontId="5" fillId="0" borderId="0" xfId="0" applyFont="1" applyFill="1" applyAlignment="1">
      <alignment vertical="top"/>
    </xf>
    <xf numFmtId="0" fontId="11" fillId="2" borderId="5" xfId="0" applyFont="1" applyFill="1" applyBorder="1" applyAlignment="1">
      <alignment horizontal="right"/>
    </xf>
    <xf numFmtId="164" fontId="13" fillId="2" borderId="0" xfId="0" applyNumberFormat="1" applyFont="1" applyFill="1" applyAlignment="1">
      <alignment horizontal="center" vertical="top"/>
    </xf>
    <xf numFmtId="0" fontId="13" fillId="2" borderId="0" xfId="0" applyFont="1" applyFill="1" applyAlignment="1">
      <alignment vertical="top"/>
    </xf>
    <xf numFmtId="0" fontId="13" fillId="0" borderId="0" xfId="0" applyFont="1" applyAlignment="1">
      <alignment vertical="top"/>
    </xf>
    <xf numFmtId="0" fontId="14" fillId="2" borderId="0" xfId="0" applyFont="1" applyFill="1" applyAlignment="1">
      <alignment vertical="center"/>
    </xf>
    <xf numFmtId="0" fontId="15" fillId="2" borderId="0" xfId="0" applyFont="1" applyFill="1"/>
    <xf numFmtId="0" fontId="13" fillId="0" borderId="0" xfId="0" applyFont="1" applyAlignment="1">
      <alignment horizontal="left" vertical="top"/>
    </xf>
    <xf numFmtId="164" fontId="13" fillId="2" borderId="0" xfId="0" applyNumberFormat="1" applyFont="1" applyFill="1" applyAlignment="1">
      <alignment horizontal="left" vertical="top"/>
    </xf>
    <xf numFmtId="0" fontId="13" fillId="2" borderId="0" xfId="0" applyFont="1" applyFill="1" applyAlignment="1">
      <alignment horizontal="left" vertical="top"/>
    </xf>
    <xf numFmtId="164" fontId="13" fillId="2" borderId="7" xfId="0" applyNumberFormat="1" applyFont="1" applyFill="1" applyBorder="1" applyAlignment="1">
      <alignment horizontal="left" vertical="top"/>
    </xf>
    <xf numFmtId="164" fontId="17" fillId="3" borderId="7" xfId="0" applyNumberFormat="1" applyFont="1" applyFill="1" applyBorder="1" applyAlignment="1">
      <alignment horizontal="left" vertical="top"/>
    </xf>
    <xf numFmtId="0" fontId="17" fillId="3" borderId="8" xfId="0" applyFont="1" applyFill="1" applyBorder="1" applyAlignment="1">
      <alignment vertical="top"/>
    </xf>
    <xf numFmtId="0" fontId="17" fillId="3" borderId="9" xfId="0" applyFont="1" applyFill="1" applyBorder="1" applyAlignment="1">
      <alignment horizontal="center" vertical="top"/>
    </xf>
    <xf numFmtId="164" fontId="13" fillId="2" borderId="25" xfId="0" applyNumberFormat="1" applyFont="1" applyFill="1" applyBorder="1" applyAlignment="1">
      <alignment horizontal="center" vertical="top"/>
    </xf>
    <xf numFmtId="0" fontId="18" fillId="0" borderId="0" xfId="0" applyFont="1"/>
    <xf numFmtId="0" fontId="13" fillId="4" borderId="29" xfId="0" applyFont="1" applyFill="1" applyBorder="1" applyAlignment="1">
      <alignment horizontal="center" vertical="top"/>
    </xf>
    <xf numFmtId="0" fontId="13" fillId="0" borderId="29" xfId="0" applyFont="1" applyBorder="1" applyAlignment="1">
      <alignment horizontal="center" vertical="top"/>
    </xf>
    <xf numFmtId="164" fontId="13" fillId="6" borderId="30" xfId="0" applyNumberFormat="1" applyFont="1" applyFill="1" applyBorder="1" applyAlignment="1">
      <alignment horizontal="center" vertical="top"/>
    </xf>
    <xf numFmtId="164" fontId="13" fillId="6" borderId="31" xfId="0" applyNumberFormat="1" applyFont="1" applyFill="1" applyBorder="1" applyAlignment="1">
      <alignment horizontal="center" vertical="top"/>
    </xf>
    <xf numFmtId="164" fontId="13" fillId="6" borderId="28" xfId="0" applyNumberFormat="1" applyFont="1" applyFill="1" applyBorder="1" applyAlignment="1">
      <alignment horizontal="center" vertical="top"/>
    </xf>
    <xf numFmtId="164" fontId="13" fillId="6" borderId="38" xfId="0" applyNumberFormat="1" applyFont="1" applyFill="1" applyBorder="1" applyAlignment="1">
      <alignment horizontal="center" vertical="top"/>
    </xf>
    <xf numFmtId="164" fontId="13" fillId="2" borderId="38" xfId="0" applyNumberFormat="1" applyFont="1" applyFill="1" applyBorder="1" applyAlignment="1">
      <alignment horizontal="center" vertical="top"/>
    </xf>
    <xf numFmtId="164" fontId="13" fillId="2" borderId="28" xfId="0" applyNumberFormat="1" applyFont="1" applyFill="1" applyBorder="1" applyAlignment="1">
      <alignment horizontal="center" vertical="top"/>
    </xf>
    <xf numFmtId="164" fontId="13" fillId="6" borderId="25" xfId="0" applyNumberFormat="1" applyFont="1" applyFill="1" applyBorder="1" applyAlignment="1">
      <alignment horizontal="center" vertical="top"/>
    </xf>
    <xf numFmtId="0" fontId="13" fillId="0" borderId="45" xfId="0" applyFont="1" applyBorder="1" applyAlignment="1">
      <alignment horizontal="center" vertical="top"/>
    </xf>
    <xf numFmtId="164" fontId="13" fillId="0" borderId="0" xfId="0" applyNumberFormat="1" applyFont="1" applyAlignment="1">
      <alignment horizontal="center" vertical="top"/>
    </xf>
    <xf numFmtId="0" fontId="13" fillId="0" borderId="0" xfId="0" applyFont="1" applyFill="1" applyBorder="1" applyAlignment="1">
      <alignment vertical="top" wrapText="1"/>
    </xf>
    <xf numFmtId="0" fontId="13" fillId="0" borderId="0" xfId="0" applyFont="1" applyAlignment="1">
      <alignment vertical="top" wrapText="1"/>
    </xf>
    <xf numFmtId="0" fontId="13" fillId="6" borderId="29" xfId="0" applyFont="1" applyFill="1" applyBorder="1" applyAlignment="1">
      <alignment horizontal="center" vertical="top"/>
    </xf>
    <xf numFmtId="0" fontId="13" fillId="6" borderId="45" xfId="0" applyFont="1" applyFill="1" applyBorder="1" applyAlignment="1">
      <alignment horizontal="center" vertical="top"/>
    </xf>
    <xf numFmtId="0" fontId="5" fillId="6" borderId="41" xfId="0" applyFont="1" applyFill="1" applyBorder="1" applyAlignment="1">
      <alignment horizontal="center" vertical="top"/>
    </xf>
    <xf numFmtId="0" fontId="5" fillId="6" borderId="29" xfId="0" applyFont="1" applyFill="1" applyBorder="1" applyAlignment="1">
      <alignment horizontal="center" vertical="top"/>
    </xf>
    <xf numFmtId="0" fontId="5" fillId="6" borderId="27" xfId="0" applyFont="1" applyFill="1" applyBorder="1" applyAlignment="1">
      <alignment horizontal="center" vertical="top"/>
    </xf>
    <xf numFmtId="0" fontId="5" fillId="2" borderId="0" xfId="0" applyFont="1" applyFill="1" applyBorder="1"/>
    <xf numFmtId="164" fontId="19" fillId="2" borderId="0" xfId="0" applyNumberFormat="1" applyFont="1" applyFill="1" applyAlignment="1">
      <alignment horizontal="center" vertical="top"/>
    </xf>
    <xf numFmtId="0" fontId="19" fillId="2" borderId="0" xfId="0" applyFont="1" applyFill="1" applyAlignment="1">
      <alignment vertical="top"/>
    </xf>
    <xf numFmtId="0" fontId="20" fillId="2" borderId="0" xfId="0" applyFont="1" applyFill="1" applyAlignment="1">
      <alignment vertical="center"/>
    </xf>
    <xf numFmtId="0" fontId="21" fillId="2" borderId="0" xfId="0" applyFont="1" applyFill="1"/>
    <xf numFmtId="0" fontId="22" fillId="2" borderId="0" xfId="0" applyFont="1" applyFill="1"/>
    <xf numFmtId="0" fontId="23" fillId="2" borderId="0" xfId="0" applyFont="1" applyFill="1"/>
    <xf numFmtId="0" fontId="13" fillId="2" borderId="0" xfId="0" applyFont="1" applyFill="1"/>
    <xf numFmtId="0" fontId="13" fillId="2" borderId="0" xfId="0" applyFont="1" applyFill="1" applyAlignment="1">
      <alignment horizontal="center" vertical="top"/>
    </xf>
    <xf numFmtId="0" fontId="9" fillId="2" borderId="0" xfId="0" applyFont="1" applyFill="1" applyAlignment="1">
      <alignment horizontal="left" vertical="top"/>
    </xf>
    <xf numFmtId="0" fontId="5" fillId="2" borderId="0" xfId="0" applyFont="1" applyFill="1" applyAlignment="1">
      <alignment horizontal="center" vertical="top"/>
    </xf>
    <xf numFmtId="0" fontId="5" fillId="2" borderId="0" xfId="0" applyFont="1" applyFill="1" applyBorder="1" applyAlignment="1">
      <alignment vertical="top"/>
    </xf>
    <xf numFmtId="0" fontId="11" fillId="2" borderId="0" xfId="0" applyFont="1" applyFill="1" applyBorder="1" applyAlignment="1">
      <alignment horizontal="left" vertical="top"/>
    </xf>
    <xf numFmtId="0" fontId="9" fillId="2" borderId="0" xfId="0" applyFont="1" applyFill="1" applyBorder="1" applyAlignment="1">
      <alignment horizontal="left" vertical="top"/>
    </xf>
    <xf numFmtId="0" fontId="5" fillId="2" borderId="0" xfId="0" applyFont="1" applyFill="1" applyBorder="1" applyAlignment="1">
      <alignment horizontal="center" vertical="top"/>
    </xf>
    <xf numFmtId="0" fontId="5" fillId="2" borderId="0" xfId="0" applyFont="1" applyFill="1" applyBorder="1" applyAlignment="1">
      <alignment horizontal="left"/>
    </xf>
    <xf numFmtId="0" fontId="5" fillId="2" borderId="0" xfId="0" applyFont="1" applyFill="1" applyBorder="1" applyAlignment="1">
      <alignment vertical="top" wrapText="1"/>
    </xf>
    <xf numFmtId="0" fontId="6" fillId="2" borderId="0" xfId="0" applyFont="1" applyFill="1"/>
    <xf numFmtId="0" fontId="5" fillId="2" borderId="0" xfId="0" applyFont="1" applyFill="1" applyAlignment="1">
      <alignment vertical="top" wrapText="1"/>
    </xf>
    <xf numFmtId="0" fontId="25" fillId="2" borderId="0" xfId="0" applyFont="1" applyFill="1"/>
    <xf numFmtId="0" fontId="25" fillId="0" borderId="0" xfId="0" applyFont="1"/>
    <xf numFmtId="0" fontId="25" fillId="2" borderId="0" xfId="0" applyFont="1" applyFill="1" applyAlignment="1">
      <alignment vertical="top"/>
    </xf>
    <xf numFmtId="0" fontId="26" fillId="2" borderId="0" xfId="0" applyFont="1" applyFill="1" applyAlignment="1">
      <alignment vertical="center"/>
    </xf>
    <xf numFmtId="0" fontId="25" fillId="0" borderId="0" xfId="0" applyFont="1" applyFill="1" applyAlignment="1">
      <alignment vertical="top"/>
    </xf>
    <xf numFmtId="0" fontId="27" fillId="2" borderId="0" xfId="0" applyFont="1" applyFill="1" applyAlignment="1">
      <alignment vertical="center"/>
    </xf>
    <xf numFmtId="0" fontId="28" fillId="2" borderId="0" xfId="0" applyFont="1" applyFill="1"/>
    <xf numFmtId="164" fontId="25" fillId="2" borderId="0" xfId="0" applyNumberFormat="1" applyFont="1" applyFill="1" applyAlignment="1">
      <alignment horizontal="center" vertical="top"/>
    </xf>
    <xf numFmtId="0" fontId="29" fillId="2" borderId="0" xfId="0" applyFont="1" applyFill="1" applyAlignment="1">
      <alignment vertical="center"/>
    </xf>
    <xf numFmtId="0" fontId="25" fillId="2" borderId="0" xfId="0" applyFont="1" applyFill="1" applyAlignment="1">
      <alignment horizontal="left" vertical="top"/>
    </xf>
    <xf numFmtId="0" fontId="30" fillId="2" borderId="0" xfId="0" applyFont="1" applyFill="1" applyBorder="1" applyAlignment="1">
      <alignment horizontal="left" vertical="top"/>
    </xf>
    <xf numFmtId="0" fontId="25" fillId="0" borderId="0" xfId="0" applyFont="1" applyAlignment="1">
      <alignment horizontal="left" vertical="top"/>
    </xf>
    <xf numFmtId="0" fontId="25" fillId="2" borderId="0" xfId="0" applyFont="1" applyFill="1" applyBorder="1" applyAlignment="1">
      <alignment horizontal="left" vertical="top"/>
    </xf>
    <xf numFmtId="0" fontId="25" fillId="2" borderId="0" xfId="0" applyFont="1" applyFill="1" applyBorder="1"/>
    <xf numFmtId="0" fontId="25" fillId="2" borderId="0" xfId="0" applyFont="1" applyFill="1" applyBorder="1" applyAlignment="1">
      <alignment horizontal="left"/>
    </xf>
    <xf numFmtId="0" fontId="25" fillId="2" borderId="7" xfId="0" applyFont="1" applyFill="1" applyBorder="1" applyAlignment="1">
      <alignment vertical="top"/>
    </xf>
    <xf numFmtId="0" fontId="25" fillId="2" borderId="0" xfId="0" applyFont="1" applyFill="1" applyBorder="1" applyAlignment="1">
      <alignment horizontal="left" wrapText="1"/>
    </xf>
    <xf numFmtId="0" fontId="25" fillId="2" borderId="0" xfId="0" applyFont="1" applyFill="1" applyBorder="1" applyAlignment="1">
      <alignment horizontal="right"/>
    </xf>
    <xf numFmtId="0" fontId="25" fillId="2" borderId="0" xfId="0" applyFont="1" applyFill="1" applyBorder="1" applyAlignment="1">
      <alignment horizontal="right" wrapText="1"/>
    </xf>
    <xf numFmtId="0" fontId="32" fillId="3" borderId="7" xfId="0" applyFont="1" applyFill="1" applyBorder="1" applyAlignment="1">
      <alignment horizontal="left" vertical="top"/>
    </xf>
    <xf numFmtId="0" fontId="32" fillId="3" borderId="8" xfId="0" applyFont="1" applyFill="1" applyBorder="1" applyAlignment="1">
      <alignment horizontal="center" vertical="top"/>
    </xf>
    <xf numFmtId="0" fontId="32" fillId="3" borderId="9" xfId="0" applyFont="1" applyFill="1" applyBorder="1" applyAlignment="1">
      <alignment horizontal="center" vertical="top"/>
    </xf>
    <xf numFmtId="0" fontId="32" fillId="3" borderId="60" xfId="0" applyFont="1" applyFill="1" applyBorder="1" applyAlignment="1">
      <alignment horizontal="center" vertical="top" wrapText="1"/>
    </xf>
    <xf numFmtId="0" fontId="32" fillId="3" borderId="61" xfId="0" applyFont="1" applyFill="1" applyBorder="1" applyAlignment="1">
      <alignment horizontal="center" vertical="top" wrapText="1"/>
    </xf>
    <xf numFmtId="0" fontId="32" fillId="3" borderId="62" xfId="0" applyFont="1" applyFill="1" applyBorder="1" applyAlignment="1">
      <alignment horizontal="center" vertical="top" wrapText="1"/>
    </xf>
    <xf numFmtId="0" fontId="25" fillId="2" borderId="53" xfId="0" applyFont="1" applyFill="1" applyBorder="1"/>
    <xf numFmtId="0" fontId="30" fillId="2" borderId="0" xfId="0" applyFont="1" applyFill="1" applyBorder="1" applyAlignment="1">
      <alignment horizontal="right"/>
    </xf>
    <xf numFmtId="0" fontId="25" fillId="0" borderId="14" xfId="0" applyFont="1" applyBorder="1"/>
    <xf numFmtId="0" fontId="25" fillId="0" borderId="32" xfId="0" applyFont="1" applyBorder="1"/>
    <xf numFmtId="0" fontId="25" fillId="0" borderId="0" xfId="0" applyFont="1" applyAlignment="1">
      <alignment vertical="top"/>
    </xf>
    <xf numFmtId="164" fontId="25" fillId="0" borderId="49" xfId="0" applyNumberFormat="1" applyFont="1" applyFill="1" applyBorder="1" applyAlignment="1">
      <alignment horizontal="center" vertical="top"/>
    </xf>
    <xf numFmtId="0" fontId="25" fillId="2" borderId="10" xfId="0" applyFont="1" applyFill="1" applyBorder="1" applyAlignment="1">
      <alignment horizontal="center" vertical="top"/>
    </xf>
    <xf numFmtId="0" fontId="25" fillId="5" borderId="10" xfId="0" applyFont="1" applyFill="1" applyBorder="1" applyAlignment="1">
      <alignment horizontal="center" vertical="top"/>
    </xf>
    <xf numFmtId="164" fontId="25" fillId="6" borderId="31" xfId="0" applyNumberFormat="1" applyFont="1" applyFill="1" applyBorder="1" applyAlignment="1">
      <alignment horizontal="center" vertical="top"/>
    </xf>
    <xf numFmtId="0" fontId="25" fillId="0" borderId="18" xfId="0" applyFont="1" applyBorder="1" applyAlignment="1">
      <alignment horizontal="center" vertical="top"/>
    </xf>
    <xf numFmtId="0" fontId="25" fillId="0" borderId="41" xfId="0" applyFont="1" applyBorder="1" applyAlignment="1">
      <alignment horizontal="center" vertical="top"/>
    </xf>
    <xf numFmtId="0" fontId="25" fillId="6" borderId="31" xfId="0" applyFont="1" applyFill="1" applyBorder="1" applyAlignment="1">
      <alignment horizontal="center" vertical="top"/>
    </xf>
    <xf numFmtId="0" fontId="25" fillId="6" borderId="18" xfId="0" applyFont="1" applyFill="1" applyBorder="1" applyAlignment="1">
      <alignment horizontal="center" vertical="top"/>
    </xf>
    <xf numFmtId="9" fontId="25" fillId="6" borderId="41" xfId="0" applyNumberFormat="1" applyFont="1" applyFill="1" applyBorder="1" applyAlignment="1">
      <alignment horizontal="center" vertical="top"/>
    </xf>
    <xf numFmtId="164" fontId="25" fillId="6" borderId="28" xfId="0" applyNumberFormat="1" applyFont="1" applyFill="1" applyBorder="1" applyAlignment="1">
      <alignment horizontal="center" vertical="top"/>
    </xf>
    <xf numFmtId="0" fontId="25" fillId="0" borderId="14" xfId="0" applyFont="1" applyBorder="1" applyAlignment="1">
      <alignment horizontal="center" vertical="top"/>
    </xf>
    <xf numFmtId="0" fontId="25" fillId="0" borderId="32" xfId="0" applyFont="1" applyBorder="1" applyAlignment="1">
      <alignment horizontal="center" vertical="top"/>
    </xf>
    <xf numFmtId="0" fontId="25" fillId="6" borderId="59" xfId="0" applyFont="1" applyFill="1" applyBorder="1" applyAlignment="1">
      <alignment horizontal="center" vertical="top"/>
    </xf>
    <xf numFmtId="0" fontId="25" fillId="6" borderId="44" xfId="0" applyFont="1" applyFill="1" applyBorder="1" applyAlignment="1">
      <alignment horizontal="center" vertical="top"/>
    </xf>
    <xf numFmtId="9" fontId="25" fillId="6" borderId="45" xfId="0" applyNumberFormat="1" applyFont="1" applyFill="1" applyBorder="1" applyAlignment="1">
      <alignment horizontal="center" vertical="top"/>
    </xf>
    <xf numFmtId="0" fontId="25" fillId="4" borderId="2" xfId="0" applyFont="1" applyFill="1" applyBorder="1"/>
    <xf numFmtId="0" fontId="25" fillId="4" borderId="3" xfId="0" applyFont="1" applyFill="1" applyBorder="1"/>
    <xf numFmtId="0" fontId="25" fillId="0" borderId="10" xfId="0" applyFont="1" applyFill="1" applyBorder="1" applyAlignment="1">
      <alignment horizontal="center" vertical="top"/>
    </xf>
    <xf numFmtId="0" fontId="25" fillId="0" borderId="10" xfId="0" applyFont="1" applyBorder="1" applyAlignment="1">
      <alignment horizontal="center" vertical="top"/>
    </xf>
    <xf numFmtId="0" fontId="25" fillId="0" borderId="29" xfId="0" applyFont="1" applyBorder="1" applyAlignment="1">
      <alignment horizontal="center" vertical="top"/>
    </xf>
    <xf numFmtId="0" fontId="25" fillId="2" borderId="49" xfId="0" applyFont="1" applyFill="1" applyBorder="1" applyAlignment="1">
      <alignment horizontal="center" vertical="top"/>
    </xf>
    <xf numFmtId="9" fontId="25" fillId="2" borderId="29" xfId="0" applyNumberFormat="1" applyFont="1" applyFill="1" applyBorder="1" applyAlignment="1">
      <alignment horizontal="center" vertical="top"/>
    </xf>
    <xf numFmtId="0" fontId="25" fillId="5" borderId="11" xfId="0" applyFont="1" applyFill="1" applyBorder="1" applyAlignment="1">
      <alignment horizontal="left" vertical="top" wrapText="1" indent="1"/>
    </xf>
    <xf numFmtId="0" fontId="25" fillId="5" borderId="12" xfId="0" applyFont="1" applyFill="1" applyBorder="1" applyAlignment="1">
      <alignment horizontal="left" vertical="top" wrapText="1" indent="1"/>
    </xf>
    <xf numFmtId="0" fontId="25" fillId="5" borderId="13" xfId="0" applyFont="1" applyFill="1" applyBorder="1" applyAlignment="1">
      <alignment horizontal="left" vertical="top" wrapText="1" indent="1"/>
    </xf>
    <xf numFmtId="0" fontId="25" fillId="5" borderId="10" xfId="0" applyFont="1" applyFill="1" applyBorder="1" applyAlignment="1">
      <alignment horizontal="center"/>
    </xf>
    <xf numFmtId="0" fontId="25" fillId="5" borderId="29" xfId="0" applyFont="1" applyFill="1" applyBorder="1" applyAlignment="1">
      <alignment horizontal="center"/>
    </xf>
    <xf numFmtId="0" fontId="25" fillId="2" borderId="59" xfId="0" applyFont="1" applyFill="1" applyBorder="1" applyAlignment="1">
      <alignment horizontal="center" vertical="top"/>
    </xf>
    <xf numFmtId="0" fontId="25" fillId="2" borderId="44" xfId="0" applyFont="1" applyFill="1" applyBorder="1" applyAlignment="1">
      <alignment horizontal="center" vertical="top"/>
    </xf>
    <xf numFmtId="9" fontId="25" fillId="2" borderId="45" xfId="0" applyNumberFormat="1" applyFont="1" applyFill="1" applyBorder="1" applyAlignment="1">
      <alignment horizontal="center" vertical="top"/>
    </xf>
    <xf numFmtId="164" fontId="25" fillId="0" borderId="59" xfId="0" applyNumberFormat="1" applyFont="1" applyFill="1" applyBorder="1" applyAlignment="1">
      <alignment horizontal="center" vertical="top"/>
    </xf>
    <xf numFmtId="0" fontId="25" fillId="2" borderId="45" xfId="0" applyFont="1" applyFill="1" applyBorder="1" applyAlignment="1">
      <alignment horizontal="center" vertical="top"/>
    </xf>
    <xf numFmtId="164" fontId="25" fillId="6" borderId="60" xfId="0" applyNumberFormat="1" applyFont="1" applyFill="1" applyBorder="1" applyAlignment="1">
      <alignment horizontal="center" vertical="top"/>
    </xf>
    <xf numFmtId="0" fontId="25" fillId="0" borderId="61" xfId="0" applyFont="1" applyBorder="1" applyAlignment="1">
      <alignment horizontal="center" vertical="top"/>
    </xf>
    <xf numFmtId="0" fontId="25" fillId="0" borderId="62" xfId="0" applyFont="1" applyBorder="1" applyAlignment="1">
      <alignment horizontal="center" vertical="top"/>
    </xf>
    <xf numFmtId="0" fontId="25" fillId="6" borderId="60" xfId="0" applyFont="1" applyFill="1" applyBorder="1" applyAlignment="1">
      <alignment horizontal="center" vertical="top"/>
    </xf>
    <xf numFmtId="0" fontId="25" fillId="6" borderId="61" xfId="0" applyFont="1" applyFill="1" applyBorder="1" applyAlignment="1">
      <alignment horizontal="center" vertical="top"/>
    </xf>
    <xf numFmtId="9" fontId="25" fillId="6" borderId="62" xfId="0" applyNumberFormat="1" applyFont="1" applyFill="1" applyBorder="1" applyAlignment="1">
      <alignment horizontal="center" vertical="top"/>
    </xf>
    <xf numFmtId="0" fontId="25" fillId="0" borderId="26" xfId="0" applyFont="1" applyBorder="1" applyAlignment="1">
      <alignment horizontal="center" vertical="top"/>
    </xf>
    <xf numFmtId="0" fontId="25" fillId="0" borderId="27" xfId="0" applyFont="1" applyBorder="1" applyAlignment="1">
      <alignment horizontal="center" vertical="top"/>
    </xf>
    <xf numFmtId="0" fontId="25" fillId="2" borderId="38" xfId="0" applyFont="1" applyFill="1" applyBorder="1" applyAlignment="1">
      <alignment horizontal="center" vertical="top"/>
    </xf>
    <xf numFmtId="0" fontId="25" fillId="2" borderId="26" xfId="0" applyFont="1" applyFill="1" applyBorder="1" applyAlignment="1">
      <alignment horizontal="center" vertical="top"/>
    </xf>
    <xf numFmtId="9" fontId="25" fillId="2" borderId="27" xfId="0" applyNumberFormat="1" applyFont="1" applyFill="1" applyBorder="1" applyAlignment="1">
      <alignment horizontal="center" vertical="top"/>
    </xf>
    <xf numFmtId="164" fontId="25" fillId="6" borderId="38" xfId="0" applyNumberFormat="1" applyFont="1" applyFill="1" applyBorder="1" applyAlignment="1">
      <alignment horizontal="center" vertical="top"/>
    </xf>
    <xf numFmtId="0" fontId="25" fillId="6" borderId="38" xfId="0" applyFont="1" applyFill="1" applyBorder="1" applyAlignment="1">
      <alignment horizontal="center" vertical="top"/>
    </xf>
    <xf numFmtId="0" fontId="25" fillId="6" borderId="26" xfId="0" applyFont="1" applyFill="1" applyBorder="1" applyAlignment="1">
      <alignment horizontal="center" vertical="top"/>
    </xf>
    <xf numFmtId="9" fontId="25" fillId="6" borderId="27" xfId="0" applyNumberFormat="1" applyFont="1" applyFill="1" applyBorder="1" applyAlignment="1">
      <alignment horizontal="center" vertical="top"/>
    </xf>
    <xf numFmtId="164" fontId="25" fillId="6" borderId="49" xfId="0" applyNumberFormat="1" applyFont="1" applyFill="1" applyBorder="1" applyAlignment="1">
      <alignment horizontal="center" vertical="top"/>
    </xf>
    <xf numFmtId="0" fontId="25" fillId="6" borderId="49" xfId="0" applyFont="1" applyFill="1" applyBorder="1" applyAlignment="1">
      <alignment horizontal="center" vertical="top"/>
    </xf>
    <xf numFmtId="0" fontId="25" fillId="6" borderId="10" xfId="0" applyFont="1" applyFill="1" applyBorder="1" applyAlignment="1">
      <alignment horizontal="center" vertical="top"/>
    </xf>
    <xf numFmtId="9" fontId="25" fillId="6" borderId="29" xfId="0" applyNumberFormat="1" applyFont="1" applyFill="1" applyBorder="1" applyAlignment="1">
      <alignment horizontal="center" vertical="top"/>
    </xf>
    <xf numFmtId="164" fontId="25" fillId="6" borderId="59" xfId="0" applyNumberFormat="1" applyFont="1" applyFill="1" applyBorder="1" applyAlignment="1">
      <alignment horizontal="center" vertical="top"/>
    </xf>
    <xf numFmtId="0" fontId="25" fillId="0" borderId="44" xfId="0" applyFont="1" applyBorder="1" applyAlignment="1">
      <alignment horizontal="center" vertical="top"/>
    </xf>
    <xf numFmtId="0" fontId="25" fillId="0" borderId="45" xfId="0" applyFont="1" applyBorder="1" applyAlignment="1">
      <alignment horizontal="center" vertical="top"/>
    </xf>
    <xf numFmtId="0" fontId="25" fillId="6" borderId="28" xfId="0" applyFont="1" applyFill="1" applyBorder="1" applyAlignment="1">
      <alignment horizontal="center" vertical="top"/>
    </xf>
    <xf numFmtId="0" fontId="25" fillId="6" borderId="14" xfId="0" applyFont="1" applyFill="1" applyBorder="1" applyAlignment="1">
      <alignment horizontal="center" vertical="top"/>
    </xf>
    <xf numFmtId="9" fontId="25" fillId="6" borderId="32" xfId="0" applyNumberFormat="1" applyFont="1" applyFill="1" applyBorder="1" applyAlignment="1">
      <alignment horizontal="center" vertical="top"/>
    </xf>
    <xf numFmtId="164" fontId="25" fillId="2" borderId="38" xfId="0" applyNumberFormat="1" applyFont="1" applyFill="1" applyBorder="1" applyAlignment="1">
      <alignment horizontal="center" vertical="top"/>
    </xf>
    <xf numFmtId="0" fontId="25" fillId="0" borderId="38" xfId="0" applyFont="1" applyFill="1" applyBorder="1" applyAlignment="1">
      <alignment horizontal="center" vertical="top"/>
    </xf>
    <xf numFmtId="0" fontId="25" fillId="0" borderId="26" xfId="0" applyFont="1" applyFill="1" applyBorder="1" applyAlignment="1">
      <alignment horizontal="center" vertical="top"/>
    </xf>
    <xf numFmtId="164" fontId="25" fillId="2" borderId="59" xfId="0" applyNumberFormat="1" applyFont="1" applyFill="1" applyBorder="1" applyAlignment="1">
      <alignment horizontal="center" vertical="top"/>
    </xf>
    <xf numFmtId="0" fontId="25" fillId="4" borderId="65" xfId="0" applyFont="1" applyFill="1" applyBorder="1" applyAlignment="1">
      <alignment horizontal="center"/>
    </xf>
    <xf numFmtId="0" fontId="25" fillId="4" borderId="48" xfId="0" applyFont="1" applyFill="1" applyBorder="1" applyAlignment="1">
      <alignment horizontal="center"/>
    </xf>
    <xf numFmtId="0" fontId="25" fillId="4" borderId="66" xfId="0" applyFont="1" applyFill="1" applyBorder="1" applyAlignment="1">
      <alignment horizontal="center"/>
    </xf>
    <xf numFmtId="0" fontId="25" fillId="2" borderId="0" xfId="0" applyFont="1" applyFill="1" applyBorder="1" applyAlignment="1">
      <alignment vertical="top"/>
    </xf>
    <xf numFmtId="0" fontId="25" fillId="3" borderId="8" xfId="0" applyFont="1" applyFill="1" applyBorder="1"/>
    <xf numFmtId="0" fontId="25" fillId="3" borderId="9" xfId="0" applyFont="1" applyFill="1" applyBorder="1"/>
    <xf numFmtId="0" fontId="25" fillId="3" borderId="7" xfId="0" applyFont="1" applyFill="1" applyBorder="1" applyAlignment="1">
      <alignment vertical="top"/>
    </xf>
    <xf numFmtId="0" fontId="25" fillId="3" borderId="8" xfId="0" applyFont="1" applyFill="1" applyBorder="1" applyAlignment="1">
      <alignment vertical="top"/>
    </xf>
    <xf numFmtId="0" fontId="25" fillId="3" borderId="9" xfId="0" applyFont="1" applyFill="1" applyBorder="1" applyAlignment="1">
      <alignment vertical="top"/>
    </xf>
    <xf numFmtId="0" fontId="25" fillId="2" borderId="0" xfId="0" applyFont="1" applyFill="1" applyBorder="1" applyAlignment="1">
      <alignment vertical="top" wrapText="1"/>
    </xf>
    <xf numFmtId="0" fontId="25" fillId="2" borderId="0" xfId="0" applyFont="1" applyFill="1" applyAlignment="1">
      <alignment horizontal="center" vertical="top"/>
    </xf>
    <xf numFmtId="0" fontId="25" fillId="2" borderId="0" xfId="0" applyFont="1" applyFill="1" applyAlignment="1">
      <alignment vertical="top" wrapText="1"/>
    </xf>
    <xf numFmtId="0" fontId="13" fillId="2" borderId="0" xfId="0" applyFont="1" applyFill="1" applyAlignment="1">
      <alignment vertical="top"/>
    </xf>
    <xf numFmtId="164" fontId="13" fillId="2" borderId="31" xfId="0" applyNumberFormat="1" applyFont="1" applyFill="1" applyBorder="1" applyAlignment="1">
      <alignment horizontal="center" vertical="top"/>
    </xf>
    <xf numFmtId="164" fontId="13" fillId="0" borderId="38" xfId="0" applyNumberFormat="1" applyFont="1" applyFill="1" applyBorder="1" applyAlignment="1">
      <alignment horizontal="center" vertical="top"/>
    </xf>
    <xf numFmtId="164" fontId="13" fillId="0" borderId="49" xfId="0" applyNumberFormat="1" applyFont="1" applyFill="1" applyBorder="1" applyAlignment="1">
      <alignment horizontal="center" vertical="top"/>
    </xf>
    <xf numFmtId="0" fontId="5" fillId="0" borderId="41" xfId="0" applyFont="1" applyBorder="1" applyAlignment="1">
      <alignment horizontal="center" vertical="top"/>
    </xf>
    <xf numFmtId="0" fontId="13" fillId="0" borderId="32" xfId="0" applyFont="1" applyBorder="1" applyAlignment="1">
      <alignment horizontal="center" vertical="top"/>
    </xf>
    <xf numFmtId="0" fontId="13" fillId="4" borderId="54" xfId="0" applyFont="1" applyFill="1" applyBorder="1" applyAlignment="1">
      <alignment vertical="top"/>
    </xf>
    <xf numFmtId="0" fontId="13" fillId="4" borderId="29" xfId="0" applyFont="1" applyFill="1" applyBorder="1" applyAlignment="1">
      <alignment horizontal="left" vertical="top" wrapText="1"/>
    </xf>
    <xf numFmtId="0" fontId="35" fillId="2" borderId="0" xfId="0" applyFont="1" applyFill="1" applyAlignment="1">
      <alignment vertical="top" wrapText="1"/>
    </xf>
    <xf numFmtId="0" fontId="35" fillId="2" borderId="0" xfId="0" applyFont="1" applyFill="1" applyAlignment="1">
      <alignment horizontal="center" vertical="top" wrapText="1"/>
    </xf>
    <xf numFmtId="0" fontId="35" fillId="0" borderId="0" xfId="0" applyFont="1" applyAlignment="1">
      <alignment vertical="top" wrapText="1"/>
    </xf>
    <xf numFmtId="0" fontId="36" fillId="2" borderId="0" xfId="0" applyFont="1" applyFill="1" applyAlignment="1">
      <alignment vertical="center"/>
    </xf>
    <xf numFmtId="0" fontId="37" fillId="2" borderId="0" xfId="0" applyFont="1" applyFill="1" applyAlignment="1">
      <alignment vertical="center"/>
    </xf>
    <xf numFmtId="0" fontId="38" fillId="2" borderId="0" xfId="0" applyFont="1" applyFill="1"/>
    <xf numFmtId="0" fontId="35" fillId="2" borderId="0" xfId="0" applyFont="1" applyFill="1" applyAlignment="1">
      <alignment vertical="top"/>
    </xf>
    <xf numFmtId="0" fontId="39" fillId="7" borderId="10" xfId="0" applyFont="1" applyFill="1" applyBorder="1" applyAlignment="1">
      <alignment horizontal="center" vertical="top" wrapText="1"/>
    </xf>
    <xf numFmtId="0" fontId="39" fillId="8" borderId="10" xfId="0" applyFont="1" applyFill="1" applyBorder="1" applyAlignment="1">
      <alignment horizontal="center" vertical="top" wrapText="1"/>
    </xf>
    <xf numFmtId="0" fontId="39" fillId="9" borderId="10" xfId="0" applyFont="1" applyFill="1" applyBorder="1" applyAlignment="1">
      <alignment horizontal="center" vertical="top" wrapText="1"/>
    </xf>
    <xf numFmtId="0" fontId="40" fillId="5" borderId="10" xfId="0" applyFont="1" applyFill="1" applyBorder="1" applyAlignment="1">
      <alignment horizontal="center" vertical="top" wrapText="1"/>
    </xf>
    <xf numFmtId="0" fontId="35" fillId="0" borderId="10" xfId="0" applyFont="1" applyFill="1" applyBorder="1" applyAlignment="1">
      <alignment vertical="top" wrapText="1"/>
    </xf>
    <xf numFmtId="0" fontId="35" fillId="0" borderId="10" xfId="0" applyFont="1" applyFill="1" applyBorder="1" applyAlignment="1">
      <alignment horizontal="center" vertical="top" wrapText="1"/>
    </xf>
    <xf numFmtId="0" fontId="35" fillId="0" borderId="14" xfId="0" applyFont="1" applyFill="1" applyBorder="1" applyAlignment="1">
      <alignment vertical="top" wrapText="1"/>
    </xf>
    <xf numFmtId="0" fontId="35" fillId="0" borderId="0" xfId="0" applyFont="1" applyFill="1" applyAlignment="1">
      <alignment vertical="top" wrapText="1"/>
    </xf>
    <xf numFmtId="0" fontId="35" fillId="2" borderId="15" xfId="0" applyFont="1" applyFill="1" applyBorder="1" applyAlignment="1">
      <alignment vertical="top" wrapText="1"/>
    </xf>
    <xf numFmtId="0" fontId="35" fillId="2" borderId="14" xfId="0" applyFont="1" applyFill="1" applyBorder="1" applyAlignment="1">
      <alignment vertical="top" wrapText="1"/>
    </xf>
    <xf numFmtId="0" fontId="35" fillId="2" borderId="19" xfId="0" applyFont="1" applyFill="1" applyBorder="1" applyAlignment="1">
      <alignment vertical="top" wrapText="1"/>
    </xf>
    <xf numFmtId="0" fontId="35" fillId="2" borderId="18" xfId="0" applyFont="1" applyFill="1" applyBorder="1" applyAlignment="1">
      <alignment vertical="top" wrapText="1"/>
    </xf>
    <xf numFmtId="0" fontId="35" fillId="0" borderId="18" xfId="0" applyFont="1" applyFill="1" applyBorder="1" applyAlignment="1">
      <alignment vertical="top" wrapText="1"/>
    </xf>
    <xf numFmtId="0" fontId="35" fillId="0" borderId="10" xfId="0" applyFont="1" applyFill="1" applyBorder="1" applyAlignment="1">
      <alignment horizontal="left" vertical="top" wrapText="1"/>
    </xf>
    <xf numFmtId="0" fontId="35" fillId="0" borderId="14" xfId="0" applyFont="1" applyFill="1" applyBorder="1" applyAlignment="1">
      <alignment horizontal="center" vertical="top" wrapText="1"/>
    </xf>
    <xf numFmtId="0" fontId="35" fillId="0" borderId="11" xfId="0" applyFont="1" applyFill="1" applyBorder="1" applyAlignment="1">
      <alignment horizontal="center" vertical="top" wrapText="1"/>
    </xf>
    <xf numFmtId="0" fontId="35" fillId="2" borderId="10" xfId="0" applyFont="1" applyFill="1" applyBorder="1" applyAlignment="1">
      <alignment vertical="top" wrapText="1"/>
    </xf>
    <xf numFmtId="0" fontId="35" fillId="2" borderId="10" xfId="0" applyFont="1" applyFill="1" applyBorder="1" applyAlignment="1">
      <alignment horizontal="center" vertical="top" wrapText="1"/>
    </xf>
    <xf numFmtId="0" fontId="41" fillId="2" borderId="0" xfId="0" applyFont="1" applyFill="1" applyBorder="1" applyAlignment="1">
      <alignment vertical="top"/>
    </xf>
    <xf numFmtId="0" fontId="41" fillId="2" borderId="0" xfId="0" applyFont="1" applyFill="1" applyBorder="1" applyAlignment="1">
      <alignment vertical="top" wrapText="1"/>
    </xf>
    <xf numFmtId="0" fontId="41" fillId="0" borderId="0" xfId="0" applyFont="1" applyFill="1" applyBorder="1" applyAlignment="1">
      <alignment vertical="top" wrapText="1"/>
    </xf>
    <xf numFmtId="0" fontId="41" fillId="0" borderId="0" xfId="0" applyFont="1" applyFill="1" applyBorder="1" applyAlignment="1">
      <alignment vertical="top"/>
    </xf>
    <xf numFmtId="0" fontId="41" fillId="2" borderId="0" xfId="0" applyFont="1" applyFill="1" applyAlignment="1">
      <alignment vertical="top"/>
    </xf>
    <xf numFmtId="0" fontId="41" fillId="2" borderId="0" xfId="0" applyFont="1" applyFill="1"/>
    <xf numFmtId="0" fontId="41" fillId="0" borderId="0" xfId="0" applyFont="1" applyAlignment="1">
      <alignment horizontal="center" vertical="top"/>
    </xf>
    <xf numFmtId="0" fontId="41" fillId="0" borderId="0" xfId="0" applyFont="1" applyAlignment="1">
      <alignment vertical="top"/>
    </xf>
    <xf numFmtId="0" fontId="41" fillId="2" borderId="0" xfId="0" applyFont="1" applyFill="1" applyAlignment="1">
      <alignment vertical="top" wrapText="1"/>
    </xf>
    <xf numFmtId="0" fontId="41" fillId="0" borderId="0" xfId="0" applyFont="1" applyFill="1" applyAlignment="1">
      <alignment vertical="top" wrapText="1"/>
    </xf>
    <xf numFmtId="0" fontId="41" fillId="0" borderId="0" xfId="0" applyFont="1" applyAlignment="1">
      <alignment vertical="top" wrapText="1"/>
    </xf>
    <xf numFmtId="0" fontId="35" fillId="0" borderId="0" xfId="0" applyFont="1" applyAlignment="1">
      <alignment horizontal="center" vertical="top" wrapText="1"/>
    </xf>
    <xf numFmtId="0" fontId="5" fillId="2" borderId="0" xfId="0" applyFont="1" applyFill="1" applyAlignment="1">
      <alignment vertical="top"/>
    </xf>
    <xf numFmtId="0" fontId="10" fillId="0" borderId="10" xfId="0" applyFont="1" applyFill="1" applyBorder="1" applyAlignment="1">
      <alignment horizontal="left" vertical="top" wrapText="1"/>
    </xf>
    <xf numFmtId="0" fontId="10" fillId="0" borderId="10" xfId="0" applyFont="1" applyFill="1" applyBorder="1" applyAlignment="1">
      <alignment vertical="top" wrapText="1"/>
    </xf>
    <xf numFmtId="9" fontId="43" fillId="2" borderId="10" xfId="0" applyNumberFormat="1"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29" xfId="0" applyFont="1" applyFill="1" applyBorder="1" applyAlignment="1">
      <alignment horizontal="center" vertical="center"/>
    </xf>
    <xf numFmtId="9" fontId="43" fillId="2" borderId="26" xfId="0" applyNumberFormat="1"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3" fillId="2" borderId="27" xfId="0" applyFont="1" applyFill="1" applyBorder="1" applyAlignment="1">
      <alignment horizontal="center" vertical="center"/>
    </xf>
    <xf numFmtId="9" fontId="43" fillId="6" borderId="26" xfId="0" applyNumberFormat="1" applyFont="1" applyFill="1" applyBorder="1" applyAlignment="1">
      <alignment horizontal="center" vertical="center" wrapText="1"/>
    </xf>
    <xf numFmtId="0" fontId="43" fillId="6" borderId="26" xfId="0" applyFont="1" applyFill="1" applyBorder="1" applyAlignment="1">
      <alignment horizontal="center" vertical="center" wrapText="1"/>
    </xf>
    <xf numFmtId="0" fontId="43" fillId="6" borderId="27" xfId="0" applyFont="1" applyFill="1" applyBorder="1" applyAlignment="1">
      <alignment horizontal="center" vertical="center"/>
    </xf>
    <xf numFmtId="9" fontId="43" fillId="6" borderId="10" xfId="0" applyNumberFormat="1" applyFont="1" applyFill="1" applyBorder="1" applyAlignment="1">
      <alignment horizontal="center" vertical="center" wrapText="1"/>
    </xf>
    <xf numFmtId="0" fontId="43" fillId="6" borderId="10" xfId="0" applyFont="1" applyFill="1" applyBorder="1" applyAlignment="1">
      <alignment horizontal="center" vertical="center" wrapText="1"/>
    </xf>
    <xf numFmtId="0" fontId="43" fillId="6" borderId="29" xfId="0" applyFont="1" applyFill="1" applyBorder="1" applyAlignment="1">
      <alignment horizontal="center" vertical="center"/>
    </xf>
    <xf numFmtId="0" fontId="5" fillId="0" borderId="61" xfId="0" applyFont="1" applyBorder="1" applyAlignment="1">
      <alignment horizontal="center" vertical="top"/>
    </xf>
    <xf numFmtId="0" fontId="25" fillId="0" borderId="29" xfId="0" applyFont="1" applyBorder="1" applyAlignment="1">
      <alignment horizontal="center" vertical="top"/>
    </xf>
    <xf numFmtId="0" fontId="25" fillId="0" borderId="45" xfId="0" applyFont="1" applyBorder="1" applyAlignment="1">
      <alignment horizontal="center" vertical="top"/>
    </xf>
    <xf numFmtId="0" fontId="25" fillId="0" borderId="10" xfId="0" applyFont="1" applyBorder="1" applyAlignment="1">
      <alignment horizontal="center" vertical="top"/>
    </xf>
    <xf numFmtId="0" fontId="25" fillId="0" borderId="44" xfId="0" applyFont="1" applyBorder="1" applyAlignment="1">
      <alignment horizontal="center" vertical="top"/>
    </xf>
    <xf numFmtId="164" fontId="25" fillId="2" borderId="25" xfId="0" applyNumberFormat="1" applyFont="1" applyFill="1" applyBorder="1" applyAlignment="1">
      <alignment horizontal="center" vertical="top"/>
    </xf>
    <xf numFmtId="0" fontId="25" fillId="4" borderId="0" xfId="0" applyFont="1" applyFill="1" applyBorder="1"/>
    <xf numFmtId="0" fontId="25" fillId="4" borderId="54" xfId="0" applyFont="1" applyFill="1" applyBorder="1"/>
    <xf numFmtId="0" fontId="5" fillId="2" borderId="0" xfId="0" applyFont="1" applyFill="1"/>
    <xf numFmtId="164" fontId="5" fillId="2" borderId="30" xfId="0" applyNumberFormat="1" applyFont="1" applyFill="1" applyBorder="1" applyAlignment="1">
      <alignment horizontal="center" vertical="top"/>
    </xf>
    <xf numFmtId="164" fontId="5" fillId="2" borderId="30" xfId="0" applyNumberFormat="1" applyFont="1" applyFill="1" applyBorder="1" applyAlignment="1">
      <alignment horizontal="center" vertical="top"/>
    </xf>
    <xf numFmtId="9" fontId="43" fillId="6" borderId="14" xfId="0" applyNumberFormat="1" applyFont="1" applyFill="1" applyBorder="1" applyAlignment="1">
      <alignment horizontal="center" vertical="center" wrapText="1"/>
    </xf>
    <xf numFmtId="0" fontId="43" fillId="6" borderId="14" xfId="0" applyFont="1" applyFill="1" applyBorder="1" applyAlignment="1">
      <alignment horizontal="center" vertical="center" wrapText="1"/>
    </xf>
    <xf numFmtId="164" fontId="10" fillId="6" borderId="34" xfId="0" applyNumberFormat="1" applyFont="1" applyFill="1" applyBorder="1" applyAlignment="1">
      <alignment horizontal="center" vertical="top"/>
    </xf>
    <xf numFmtId="0" fontId="5" fillId="6" borderId="25" xfId="0" applyFont="1" applyFill="1" applyBorder="1" applyAlignment="1">
      <alignment horizontal="center" vertical="top"/>
    </xf>
    <xf numFmtId="0" fontId="5" fillId="6" borderId="39" xfId="0" applyFont="1" applyFill="1" applyBorder="1" applyAlignment="1">
      <alignment horizontal="center" vertical="top"/>
    </xf>
    <xf numFmtId="9" fontId="5" fillId="6" borderId="40" xfId="0" applyNumberFormat="1" applyFont="1" applyFill="1" applyBorder="1" applyAlignment="1">
      <alignment horizontal="center" vertical="top"/>
    </xf>
    <xf numFmtId="0" fontId="5" fillId="6" borderId="34" xfId="0" applyFont="1" applyFill="1" applyBorder="1" applyAlignment="1">
      <alignment horizontal="center" vertical="top"/>
    </xf>
    <xf numFmtId="0" fontId="5" fillId="6" borderId="47" xfId="0" applyFont="1" applyFill="1" applyBorder="1" applyAlignment="1">
      <alignment horizontal="center" vertical="top"/>
    </xf>
    <xf numFmtId="9" fontId="5" fillId="6" borderId="36" xfId="0" applyNumberFormat="1" applyFont="1" applyFill="1" applyBorder="1" applyAlignment="1">
      <alignment horizontal="center" vertical="top"/>
    </xf>
    <xf numFmtId="0" fontId="44" fillId="4" borderId="12" xfId="0" applyFont="1" applyFill="1" applyBorder="1" applyAlignment="1">
      <alignment horizontal="center" vertical="top"/>
    </xf>
    <xf numFmtId="0" fontId="44" fillId="4" borderId="57" xfId="0" applyFont="1" applyFill="1" applyBorder="1" applyAlignment="1">
      <alignment horizontal="center" vertical="top"/>
    </xf>
    <xf numFmtId="9" fontId="44" fillId="4" borderId="58" xfId="0" applyNumberFormat="1" applyFont="1" applyFill="1" applyBorder="1" applyAlignment="1">
      <alignment horizontal="center" vertical="top"/>
    </xf>
    <xf numFmtId="0" fontId="5" fillId="0" borderId="10" xfId="0" applyFont="1" applyFill="1" applyBorder="1" applyAlignment="1">
      <alignment horizontal="center" vertical="top" wrapText="1"/>
    </xf>
    <xf numFmtId="9" fontId="5" fillId="2" borderId="0" xfId="2" applyFont="1" applyFill="1" applyAlignment="1">
      <alignment horizontal="center" vertical="top"/>
    </xf>
    <xf numFmtId="0" fontId="5" fillId="0" borderId="29" xfId="0" applyFont="1" applyFill="1" applyBorder="1" applyAlignment="1">
      <alignment horizontal="center" vertical="top" wrapText="1"/>
    </xf>
    <xf numFmtId="9" fontId="44" fillId="4" borderId="58" xfId="2" applyFont="1" applyFill="1" applyBorder="1" applyAlignment="1">
      <alignment horizontal="center" vertical="top"/>
    </xf>
    <xf numFmtId="0" fontId="25" fillId="5" borderId="18" xfId="0" applyFont="1" applyFill="1" applyBorder="1" applyAlignment="1">
      <alignment horizontal="center" vertical="top"/>
    </xf>
    <xf numFmtId="0" fontId="25" fillId="2" borderId="14" xfId="0" applyFont="1" applyFill="1" applyBorder="1" applyAlignment="1">
      <alignment horizontal="center" vertical="top" wrapText="1"/>
    </xf>
    <xf numFmtId="0" fontId="25" fillId="2" borderId="32" xfId="0" applyFont="1" applyFill="1" applyBorder="1" applyAlignment="1">
      <alignment horizontal="center" vertical="top" wrapText="1"/>
    </xf>
    <xf numFmtId="0" fontId="25" fillId="5" borderId="31" xfId="0" applyFont="1" applyFill="1" applyBorder="1" applyAlignment="1">
      <alignment horizontal="center" vertical="top"/>
    </xf>
    <xf numFmtId="9" fontId="25" fillId="5" borderId="41" xfId="0" applyNumberFormat="1" applyFont="1" applyFill="1" applyBorder="1" applyAlignment="1">
      <alignment horizontal="center" vertical="top"/>
    </xf>
    <xf numFmtId="164" fontId="25" fillId="2" borderId="49" xfId="0" applyNumberFormat="1" applyFont="1" applyFill="1" applyBorder="1" applyAlignment="1">
      <alignment horizontal="center" vertical="top"/>
    </xf>
    <xf numFmtId="0" fontId="10" fillId="4" borderId="57" xfId="0" applyFont="1" applyFill="1" applyBorder="1" applyAlignment="1">
      <alignment horizontal="center" vertical="top"/>
    </xf>
    <xf numFmtId="9" fontId="25" fillId="2" borderId="10" xfId="2" applyFont="1" applyFill="1" applyBorder="1"/>
    <xf numFmtId="0" fontId="10" fillId="2" borderId="10" xfId="0" applyFont="1" applyFill="1" applyBorder="1" applyAlignment="1">
      <alignment vertical="top" wrapText="1"/>
    </xf>
    <xf numFmtId="0" fontId="8" fillId="5" borderId="18" xfId="0" applyFont="1" applyFill="1" applyBorder="1" applyAlignment="1">
      <alignment horizontal="left" vertical="top" wrapText="1" indent="1"/>
    </xf>
    <xf numFmtId="0" fontId="5" fillId="2" borderId="0" xfId="0" applyFont="1" applyFill="1" applyAlignment="1">
      <alignment vertical="top"/>
    </xf>
    <xf numFmtId="0" fontId="1" fillId="2" borderId="0" xfId="0" applyFont="1" applyFill="1" applyAlignment="1">
      <alignment vertical="top" wrapText="1"/>
    </xf>
    <xf numFmtId="0" fontId="21" fillId="2" borderId="0" xfId="0" applyFont="1" applyFill="1" applyAlignment="1">
      <alignment vertical="top" wrapText="1"/>
    </xf>
    <xf numFmtId="0" fontId="21" fillId="2" borderId="0" xfId="0" applyFont="1" applyFill="1"/>
    <xf numFmtId="0" fontId="1" fillId="2" borderId="0" xfId="0" applyFont="1" applyFill="1"/>
    <xf numFmtId="0" fontId="24" fillId="2" borderId="0" xfId="1" applyFont="1" applyFill="1"/>
    <xf numFmtId="0" fontId="24" fillId="2" borderId="0" xfId="1" quotePrefix="1" applyFont="1" applyFill="1"/>
    <xf numFmtId="0" fontId="13" fillId="6" borderId="23"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54" xfId="0" applyFont="1" applyFill="1" applyBorder="1" applyAlignment="1">
      <alignment horizontal="left" vertical="top" wrapText="1"/>
    </xf>
    <xf numFmtId="0" fontId="13" fillId="6" borderId="35"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6"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6" borderId="52" xfId="0" applyFont="1" applyFill="1" applyBorder="1" applyAlignment="1">
      <alignment horizontal="left" vertical="top" wrapText="1"/>
    </xf>
    <xf numFmtId="164" fontId="13" fillId="6" borderId="51" xfId="0" applyNumberFormat="1" applyFont="1" applyFill="1" applyBorder="1" applyAlignment="1">
      <alignment horizontal="center" vertical="top"/>
    </xf>
    <xf numFmtId="164" fontId="13" fillId="6" borderId="53" xfId="0" applyNumberFormat="1" applyFont="1" applyFill="1" applyBorder="1" applyAlignment="1">
      <alignment horizontal="center" vertical="top"/>
    </xf>
    <xf numFmtId="164" fontId="13" fillId="6" borderId="4" xfId="0" applyNumberFormat="1" applyFont="1" applyFill="1" applyBorder="1" applyAlignment="1">
      <alignment horizontal="center" vertical="top"/>
    </xf>
    <xf numFmtId="164" fontId="13" fillId="6" borderId="28" xfId="0" applyNumberFormat="1" applyFont="1" applyFill="1" applyBorder="1" applyAlignment="1">
      <alignment horizontal="center" vertical="top"/>
    </xf>
    <xf numFmtId="164" fontId="13" fillId="6" borderId="30" xfId="0" applyNumberFormat="1" applyFont="1" applyFill="1" applyBorder="1" applyAlignment="1">
      <alignment horizontal="center" vertical="top"/>
    </xf>
    <xf numFmtId="164" fontId="13" fillId="6" borderId="31" xfId="0" applyNumberFormat="1" applyFont="1" applyFill="1" applyBorder="1" applyAlignment="1">
      <alignment horizontal="center" vertical="top"/>
    </xf>
    <xf numFmtId="164" fontId="13" fillId="0" borderId="51" xfId="0" applyNumberFormat="1" applyFont="1" applyFill="1" applyBorder="1" applyAlignment="1">
      <alignment horizontal="center" vertical="top"/>
    </xf>
    <xf numFmtId="164" fontId="13" fillId="0" borderId="53" xfId="0" applyNumberFormat="1" applyFont="1" applyFill="1" applyBorder="1" applyAlignment="1">
      <alignment horizontal="center" vertical="top"/>
    </xf>
    <xf numFmtId="164" fontId="13" fillId="0" borderId="4" xfId="0" applyNumberFormat="1" applyFont="1" applyFill="1" applyBorder="1" applyAlignment="1">
      <alignment horizontal="center" vertical="top"/>
    </xf>
    <xf numFmtId="164" fontId="13" fillId="0" borderId="28" xfId="0" applyNumberFormat="1" applyFont="1" applyFill="1" applyBorder="1" applyAlignment="1">
      <alignment horizontal="center" vertical="top"/>
    </xf>
    <xf numFmtId="164" fontId="13" fillId="0" borderId="30" xfId="0" applyNumberFormat="1" applyFont="1" applyFill="1" applyBorder="1" applyAlignment="1">
      <alignment horizontal="center" vertical="top"/>
    </xf>
    <xf numFmtId="164" fontId="13" fillId="0" borderId="31" xfId="0" applyNumberFormat="1" applyFont="1" applyFill="1" applyBorder="1" applyAlignment="1">
      <alignment horizontal="center" vertical="top"/>
    </xf>
    <xf numFmtId="0" fontId="5" fillId="6" borderId="11" xfId="0" applyFont="1" applyFill="1" applyBorder="1" applyAlignment="1">
      <alignment horizontal="left" vertical="top" wrapText="1" indent="1"/>
    </xf>
    <xf numFmtId="0" fontId="13" fillId="6" borderId="12" xfId="0" applyFont="1" applyFill="1" applyBorder="1" applyAlignment="1">
      <alignment horizontal="left" vertical="top" wrapText="1" indent="1"/>
    </xf>
    <xf numFmtId="0" fontId="13" fillId="6" borderId="13" xfId="0" applyFont="1" applyFill="1" applyBorder="1" applyAlignment="1">
      <alignment horizontal="left" vertical="top" wrapText="1" indent="1"/>
    </xf>
    <xf numFmtId="0" fontId="5" fillId="6" borderId="11" xfId="0" applyFont="1" applyFill="1" applyBorder="1" applyAlignment="1">
      <alignment horizontal="left" vertical="top" wrapText="1"/>
    </xf>
    <xf numFmtId="0" fontId="13" fillId="6" borderId="12" xfId="0" applyFont="1" applyFill="1" applyBorder="1" applyAlignment="1">
      <alignment horizontal="left" vertical="top" wrapText="1"/>
    </xf>
    <xf numFmtId="0" fontId="13" fillId="6" borderId="13" xfId="0" applyFont="1" applyFill="1" applyBorder="1" applyAlignment="1">
      <alignment horizontal="left" vertical="top" wrapText="1"/>
    </xf>
    <xf numFmtId="0" fontId="5" fillId="6" borderId="65" xfId="0" applyFont="1" applyFill="1" applyBorder="1" applyAlignment="1">
      <alignment horizontal="left" vertical="top" wrapText="1"/>
    </xf>
    <xf numFmtId="0" fontId="13" fillId="6" borderId="48" xfId="0" applyFont="1" applyFill="1" applyBorder="1" applyAlignment="1">
      <alignment horizontal="left" vertical="top" wrapText="1"/>
    </xf>
    <xf numFmtId="0" fontId="13" fillId="6" borderId="4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54" xfId="0" applyFont="1" applyFill="1" applyBorder="1" applyAlignment="1">
      <alignment horizontal="left" vertical="top" wrapText="1"/>
    </xf>
    <xf numFmtId="0" fontId="13" fillId="2" borderId="35"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52" xfId="0" applyFont="1" applyFill="1" applyBorder="1" applyAlignment="1">
      <alignment horizontal="left" vertical="top" wrapText="1"/>
    </xf>
    <xf numFmtId="0" fontId="5" fillId="6" borderId="15" xfId="0" applyFont="1" applyFill="1" applyBorder="1" applyAlignment="1">
      <alignment horizontal="left" vertical="top" wrapText="1" indent="1"/>
    </xf>
    <xf numFmtId="0" fontId="13" fillId="6" borderId="16" xfId="0" applyFont="1" applyFill="1" applyBorder="1" applyAlignment="1">
      <alignment horizontal="left" vertical="top" wrapText="1" indent="1"/>
    </xf>
    <xf numFmtId="0" fontId="13" fillId="6" borderId="17" xfId="0" applyFont="1" applyFill="1" applyBorder="1" applyAlignment="1">
      <alignment horizontal="left" vertical="top" wrapText="1" indent="1"/>
    </xf>
    <xf numFmtId="0" fontId="5" fillId="0" borderId="11"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13" xfId="0" applyFont="1" applyFill="1" applyBorder="1" applyAlignment="1">
      <alignment horizontal="left" vertical="top" wrapText="1"/>
    </xf>
    <xf numFmtId="0" fontId="5" fillId="0" borderId="65" xfId="0" applyFont="1" applyFill="1" applyBorder="1" applyAlignment="1">
      <alignment horizontal="left" vertical="top" wrapText="1"/>
    </xf>
    <xf numFmtId="0" fontId="13" fillId="0" borderId="48" xfId="0" applyFont="1" applyFill="1" applyBorder="1" applyAlignment="1">
      <alignment horizontal="left" vertical="top" wrapText="1"/>
    </xf>
    <xf numFmtId="0" fontId="13" fillId="0" borderId="42" xfId="0" applyFont="1" applyFill="1" applyBorder="1" applyAlignment="1">
      <alignment horizontal="left" vertical="top" wrapText="1"/>
    </xf>
    <xf numFmtId="0" fontId="5" fillId="0" borderId="15" xfId="0" applyFont="1" applyFill="1" applyBorder="1" applyAlignment="1">
      <alignment horizontal="left" vertical="top" wrapText="1" indent="1"/>
    </xf>
    <xf numFmtId="0" fontId="13" fillId="0" borderId="16" xfId="0" applyFont="1" applyFill="1" applyBorder="1" applyAlignment="1">
      <alignment horizontal="left" vertical="top" wrapText="1" indent="1"/>
    </xf>
    <xf numFmtId="0" fontId="13" fillId="0" borderId="17" xfId="0" applyFont="1" applyFill="1" applyBorder="1" applyAlignment="1">
      <alignment horizontal="left" vertical="top" wrapText="1" indent="1"/>
    </xf>
    <xf numFmtId="0" fontId="5" fillId="0" borderId="11" xfId="0" applyFont="1" applyFill="1" applyBorder="1" applyAlignment="1">
      <alignment horizontal="left" vertical="top" wrapText="1" indent="1"/>
    </xf>
    <xf numFmtId="0" fontId="13" fillId="0" borderId="12" xfId="0" applyFont="1" applyFill="1" applyBorder="1" applyAlignment="1">
      <alignment horizontal="left" vertical="top" wrapText="1" indent="1"/>
    </xf>
    <xf numFmtId="0" fontId="13" fillId="0" borderId="13" xfId="0" applyFont="1" applyFill="1" applyBorder="1" applyAlignment="1">
      <alignment horizontal="left" vertical="top" wrapText="1" indent="1"/>
    </xf>
    <xf numFmtId="0" fontId="13" fillId="6" borderId="16" xfId="0" applyFont="1" applyFill="1" applyBorder="1" applyAlignment="1">
      <alignment horizontal="left" vertical="top" wrapText="1"/>
    </xf>
    <xf numFmtId="0" fontId="13" fillId="6" borderId="52" xfId="0" applyFont="1" applyFill="1" applyBorder="1" applyAlignment="1">
      <alignment horizontal="left" vertical="top" wrapText="1"/>
    </xf>
    <xf numFmtId="0" fontId="13" fillId="2" borderId="16" xfId="0" applyFont="1" applyFill="1" applyBorder="1" applyAlignment="1">
      <alignment horizontal="left" vertical="top" wrapText="1"/>
    </xf>
    <xf numFmtId="0" fontId="13" fillId="2" borderId="52" xfId="0" applyFont="1" applyFill="1" applyBorder="1" applyAlignment="1">
      <alignment horizontal="left" vertical="top" wrapText="1"/>
    </xf>
    <xf numFmtId="0" fontId="6" fillId="2" borderId="4" xfId="0" applyFont="1" applyFill="1" applyBorder="1" applyAlignment="1">
      <alignment vertical="top" wrapText="1"/>
    </xf>
    <xf numFmtId="0" fontId="18" fillId="2" borderId="5" xfId="0" applyFont="1" applyFill="1" applyBorder="1" applyAlignment="1">
      <alignment vertical="top"/>
    </xf>
    <xf numFmtId="0" fontId="18" fillId="2" borderId="6" xfId="0" applyFont="1" applyFill="1" applyBorder="1" applyAlignment="1">
      <alignment vertical="top"/>
    </xf>
    <xf numFmtId="0" fontId="13" fillId="2" borderId="15" xfId="0" applyFont="1" applyFill="1" applyBorder="1" applyAlignment="1">
      <alignment horizontal="left" vertical="top" wrapText="1" indent="2"/>
    </xf>
    <xf numFmtId="0" fontId="13" fillId="2" borderId="16" xfId="0" applyFont="1" applyFill="1" applyBorder="1" applyAlignment="1">
      <alignment horizontal="left" vertical="top" wrapText="1" indent="2"/>
    </xf>
    <xf numFmtId="0" fontId="13" fillId="2" borderId="52" xfId="0" applyFont="1" applyFill="1" applyBorder="1" applyAlignment="1">
      <alignment horizontal="left" vertical="top" wrapText="1" indent="2"/>
    </xf>
    <xf numFmtId="0" fontId="13" fillId="2" borderId="19"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56"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9" xfId="0" applyFont="1" applyFill="1" applyBorder="1" applyAlignment="1">
      <alignment horizontal="left" vertical="top" wrapText="1"/>
    </xf>
    <xf numFmtId="0" fontId="13" fillId="6" borderId="20" xfId="0" applyFont="1" applyFill="1" applyBorder="1" applyAlignment="1">
      <alignment horizontal="left" vertical="top" wrapText="1"/>
    </xf>
    <xf numFmtId="0" fontId="13" fillId="6" borderId="56" xfId="0" applyFont="1" applyFill="1" applyBorder="1" applyAlignment="1">
      <alignment horizontal="left" vertical="top" wrapText="1"/>
    </xf>
    <xf numFmtId="0" fontId="13" fillId="6" borderId="26" xfId="0" applyFont="1" applyFill="1" applyBorder="1" applyAlignment="1">
      <alignment horizontal="left" vertical="top" wrapText="1"/>
    </xf>
    <xf numFmtId="0" fontId="13" fillId="2" borderId="13" xfId="0" applyFont="1" applyFill="1" applyBorder="1" applyAlignment="1">
      <alignment horizontal="left" vertical="top" wrapText="1" indent="1"/>
    </xf>
    <xf numFmtId="0" fontId="13" fillId="2" borderId="10" xfId="0" applyFont="1" applyFill="1" applyBorder="1" applyAlignment="1">
      <alignment horizontal="left" vertical="top" wrapText="1" indent="1"/>
    </xf>
    <xf numFmtId="0" fontId="13" fillId="2" borderId="43" xfId="0" applyFont="1" applyFill="1" applyBorder="1" applyAlignment="1">
      <alignment horizontal="left" vertical="top" wrapText="1" indent="1"/>
    </xf>
    <xf numFmtId="0" fontId="13" fillId="2" borderId="44" xfId="0" applyFont="1" applyFill="1" applyBorder="1" applyAlignment="1">
      <alignment horizontal="left" vertical="top" wrapText="1" indent="1"/>
    </xf>
    <xf numFmtId="0" fontId="13" fillId="2" borderId="17" xfId="0" applyFont="1" applyFill="1" applyBorder="1" applyAlignment="1">
      <alignment horizontal="left" vertical="top" wrapText="1" indent="2"/>
    </xf>
    <xf numFmtId="0" fontId="13" fillId="2" borderId="14" xfId="0" applyFont="1" applyFill="1" applyBorder="1" applyAlignment="1">
      <alignment horizontal="left" vertical="top" wrapText="1" indent="2"/>
    </xf>
    <xf numFmtId="0" fontId="13" fillId="6" borderId="10" xfId="0" applyFont="1" applyFill="1" applyBorder="1" applyAlignment="1">
      <alignment horizontal="left" vertical="top" wrapText="1" indent="1"/>
    </xf>
    <xf numFmtId="0" fontId="13" fillId="6" borderId="14" xfId="0" applyFont="1" applyFill="1" applyBorder="1" applyAlignment="1">
      <alignment horizontal="left" vertical="top" wrapText="1" indent="1"/>
    </xf>
    <xf numFmtId="0" fontId="13" fillId="6" borderId="13" xfId="0" applyFont="1" applyFill="1" applyBorder="1" applyAlignment="1">
      <alignment horizontal="left" vertical="top" wrapText="1" indent="2"/>
    </xf>
    <xf numFmtId="0" fontId="13" fillId="6" borderId="10" xfId="0" applyFont="1" applyFill="1" applyBorder="1" applyAlignment="1">
      <alignment horizontal="left" vertical="top" wrapText="1" indent="2"/>
    </xf>
    <xf numFmtId="0" fontId="5" fillId="6" borderId="13" xfId="0" applyFont="1" applyFill="1" applyBorder="1" applyAlignment="1">
      <alignment horizontal="left" vertical="top" wrapText="1" indent="1"/>
    </xf>
    <xf numFmtId="0" fontId="16" fillId="2" borderId="1" xfId="0" applyFont="1" applyFill="1" applyBorder="1" applyAlignment="1">
      <alignment horizontal="left" vertical="top"/>
    </xf>
    <xf numFmtId="0" fontId="16" fillId="2" borderId="2" xfId="0" applyFont="1" applyFill="1" applyBorder="1" applyAlignment="1">
      <alignment horizontal="left" vertical="top"/>
    </xf>
    <xf numFmtId="0" fontId="16" fillId="2" borderId="3" xfId="0" applyFont="1" applyFill="1" applyBorder="1" applyAlignment="1">
      <alignment horizontal="left" vertical="top"/>
    </xf>
    <xf numFmtId="164" fontId="16" fillId="2" borderId="1" xfId="0" applyNumberFormat="1" applyFont="1" applyFill="1" applyBorder="1" applyAlignment="1">
      <alignment horizontal="left" vertical="top"/>
    </xf>
    <xf numFmtId="164" fontId="16" fillId="2" borderId="2" xfId="0" applyNumberFormat="1" applyFont="1" applyFill="1" applyBorder="1" applyAlignment="1">
      <alignment horizontal="left" vertical="top"/>
    </xf>
    <xf numFmtId="164" fontId="16" fillId="2" borderId="3" xfId="0" applyNumberFormat="1" applyFont="1" applyFill="1" applyBorder="1" applyAlignment="1">
      <alignment horizontal="left" vertical="top"/>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6" borderId="10" xfId="0" applyFont="1" applyFill="1" applyBorder="1" applyAlignment="1">
      <alignment horizontal="left" vertical="top" wrapText="1"/>
    </xf>
    <xf numFmtId="0" fontId="5" fillId="6" borderId="13" xfId="0" applyFont="1" applyFill="1" applyBorder="1" applyAlignment="1">
      <alignment horizontal="left" vertical="top" wrapText="1"/>
    </xf>
    <xf numFmtId="164" fontId="13" fillId="6" borderId="34" xfId="0" applyNumberFormat="1" applyFont="1" applyFill="1" applyBorder="1" applyAlignment="1">
      <alignment horizontal="center" vertical="top"/>
    </xf>
    <xf numFmtId="164" fontId="13" fillId="2" borderId="28" xfId="0" applyNumberFormat="1" applyFont="1" applyFill="1" applyBorder="1" applyAlignment="1">
      <alignment horizontal="center" vertical="top"/>
    </xf>
    <xf numFmtId="164" fontId="13" fillId="2" borderId="30" xfId="0" applyNumberFormat="1" applyFont="1" applyFill="1" applyBorder="1" applyAlignment="1">
      <alignment horizontal="center" vertical="top"/>
    </xf>
    <xf numFmtId="164" fontId="13" fillId="2" borderId="34" xfId="0" applyNumberFormat="1" applyFont="1" applyFill="1" applyBorder="1" applyAlignment="1">
      <alignment horizontal="center" vertical="top"/>
    </xf>
    <xf numFmtId="0" fontId="13" fillId="6" borderId="43" xfId="0" applyFont="1" applyFill="1" applyBorder="1" applyAlignment="1">
      <alignment horizontal="left" vertical="top" wrapText="1" indent="1"/>
    </xf>
    <xf numFmtId="0" fontId="13" fillId="6" borderId="44" xfId="0" applyFont="1" applyFill="1" applyBorder="1" applyAlignment="1">
      <alignment horizontal="left" vertical="top" wrapText="1" indent="1"/>
    </xf>
    <xf numFmtId="0" fontId="13" fillId="6" borderId="39" xfId="0" applyFont="1" applyFill="1" applyBorder="1" applyAlignment="1">
      <alignment horizontal="left" vertical="top" wrapText="1"/>
    </xf>
    <xf numFmtId="0" fontId="13" fillId="2" borderId="26"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18" xfId="0" applyFont="1" applyFill="1" applyBorder="1" applyAlignment="1">
      <alignment horizontal="left" vertical="top" wrapText="1"/>
    </xf>
    <xf numFmtId="0" fontId="5" fillId="2" borderId="13" xfId="0" applyFont="1" applyFill="1" applyBorder="1" applyAlignment="1">
      <alignment horizontal="left" vertical="top" wrapText="1"/>
    </xf>
    <xf numFmtId="164" fontId="13" fillId="2" borderId="31" xfId="0" applyNumberFormat="1" applyFont="1" applyFill="1" applyBorder="1" applyAlignment="1">
      <alignment horizontal="center" vertical="top"/>
    </xf>
    <xf numFmtId="0" fontId="13" fillId="2" borderId="21" xfId="0" applyFont="1" applyFill="1" applyBorder="1" applyAlignment="1">
      <alignment horizontal="left" vertical="top" wrapText="1" indent="1"/>
    </xf>
    <xf numFmtId="0" fontId="13" fillId="2" borderId="18" xfId="0" applyFont="1" applyFill="1" applyBorder="1" applyAlignment="1">
      <alignment horizontal="left" vertical="top" wrapText="1" indent="1"/>
    </xf>
    <xf numFmtId="0" fontId="13" fillId="2" borderId="13" xfId="0" applyFont="1" applyFill="1" applyBorder="1" applyAlignment="1">
      <alignment horizontal="left" vertical="top" wrapText="1" indent="2"/>
    </xf>
    <xf numFmtId="0" fontId="13" fillId="2" borderId="10" xfId="0" applyFont="1" applyFill="1" applyBorder="1" applyAlignment="1">
      <alignment horizontal="left" vertical="top" wrapText="1" indent="2"/>
    </xf>
    <xf numFmtId="0" fontId="13" fillId="2" borderId="17" xfId="0" applyFont="1" applyFill="1" applyBorder="1" applyAlignment="1">
      <alignment horizontal="left" vertical="top" wrapText="1" indent="1"/>
    </xf>
    <xf numFmtId="0" fontId="13" fillId="2" borderId="14" xfId="0" applyFont="1" applyFill="1" applyBorder="1" applyAlignment="1">
      <alignment horizontal="left" vertical="top" wrapText="1" indent="1"/>
    </xf>
    <xf numFmtId="0" fontId="13" fillId="2" borderId="13" xfId="0" applyFont="1" applyFill="1" applyBorder="1" applyAlignment="1">
      <alignment horizontal="left" vertical="top"/>
    </xf>
    <xf numFmtId="0" fontId="13" fillId="2" borderId="10" xfId="0" applyFont="1" applyFill="1" applyBorder="1" applyAlignment="1">
      <alignment horizontal="left" vertical="top"/>
    </xf>
    <xf numFmtId="0" fontId="13" fillId="0" borderId="26" xfId="0" applyFont="1" applyBorder="1" applyAlignment="1">
      <alignment horizontal="left" vertical="top" wrapText="1"/>
    </xf>
    <xf numFmtId="0" fontId="13" fillId="6" borderId="18" xfId="0" applyFont="1" applyFill="1" applyBorder="1" applyAlignment="1">
      <alignment horizontal="left" vertical="top" wrapText="1"/>
    </xf>
    <xf numFmtId="0" fontId="5" fillId="2" borderId="17" xfId="0" applyFont="1" applyFill="1" applyBorder="1" applyAlignment="1">
      <alignment horizontal="left" vertical="top" wrapText="1" indent="1"/>
    </xf>
    <xf numFmtId="0" fontId="5" fillId="2" borderId="13" xfId="0" applyFont="1" applyFill="1" applyBorder="1" applyAlignment="1">
      <alignment horizontal="left" vertical="top" wrapText="1" indent="1"/>
    </xf>
    <xf numFmtId="0" fontId="13" fillId="6" borderId="15" xfId="0" applyFont="1" applyFill="1" applyBorder="1" applyAlignment="1">
      <alignment horizontal="left" vertical="top" wrapText="1" indent="2"/>
    </xf>
    <xf numFmtId="0" fontId="13" fillId="6" borderId="16" xfId="0" applyFont="1" applyFill="1" applyBorder="1" applyAlignment="1">
      <alignment horizontal="left" vertical="top" wrapText="1" indent="2"/>
    </xf>
    <xf numFmtId="0" fontId="13" fillId="6" borderId="52" xfId="0" applyFont="1" applyFill="1" applyBorder="1" applyAlignment="1">
      <alignment horizontal="left" vertical="top" wrapText="1" indent="2"/>
    </xf>
    <xf numFmtId="0" fontId="13" fillId="2" borderId="0" xfId="0" applyFont="1" applyFill="1" applyAlignment="1">
      <alignment vertical="top"/>
    </xf>
    <xf numFmtId="164" fontId="13" fillId="2" borderId="7" xfId="0" applyNumberFormat="1" applyFont="1" applyFill="1" applyBorder="1" applyAlignment="1">
      <alignment horizontal="left" vertical="top"/>
    </xf>
    <xf numFmtId="164" fontId="13" fillId="2" borderId="8" xfId="0" applyNumberFormat="1" applyFont="1" applyFill="1" applyBorder="1" applyAlignment="1">
      <alignment horizontal="left" vertical="top"/>
    </xf>
    <xf numFmtId="164" fontId="13" fillId="2" borderId="9" xfId="0" applyNumberFormat="1" applyFont="1" applyFill="1" applyBorder="1" applyAlignment="1">
      <alignment horizontal="left" vertical="top"/>
    </xf>
    <xf numFmtId="49" fontId="13" fillId="2" borderId="4" xfId="0" applyNumberFormat="1" applyFont="1" applyFill="1" applyBorder="1" applyAlignment="1">
      <alignment horizontal="left" vertical="top"/>
    </xf>
    <xf numFmtId="49" fontId="13" fillId="2" borderId="5" xfId="0" applyNumberFormat="1" applyFont="1" applyFill="1" applyBorder="1" applyAlignment="1">
      <alignment horizontal="left" vertical="top"/>
    </xf>
    <xf numFmtId="49" fontId="13" fillId="2" borderId="6" xfId="0" applyNumberFormat="1" applyFont="1" applyFill="1" applyBorder="1" applyAlignment="1">
      <alignment horizontal="left" vertical="top"/>
    </xf>
    <xf numFmtId="49" fontId="5" fillId="2" borderId="4" xfId="0" applyNumberFormat="1" applyFont="1" applyFill="1" applyBorder="1" applyAlignment="1">
      <alignment horizontal="left" vertical="top"/>
    </xf>
    <xf numFmtId="0" fontId="13" fillId="2" borderId="1" xfId="0" applyFont="1" applyFill="1" applyBorder="1" applyAlignment="1">
      <alignment vertical="top"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5" fillId="2" borderId="0" xfId="0" applyFont="1" applyFill="1" applyAlignment="1">
      <alignment vertical="top" wrapText="1"/>
    </xf>
    <xf numFmtId="0" fontId="13" fillId="2" borderId="0" xfId="0" applyFont="1" applyFill="1" applyAlignment="1">
      <alignment vertical="top" wrapText="1"/>
    </xf>
    <xf numFmtId="0" fontId="13" fillId="2" borderId="39" xfId="0" applyFont="1" applyFill="1" applyBorder="1" applyAlignment="1">
      <alignment horizontal="left" vertical="top" wrapText="1"/>
    </xf>
    <xf numFmtId="0" fontId="13" fillId="2" borderId="14" xfId="0" applyFont="1" applyFill="1" applyBorder="1" applyAlignment="1">
      <alignment horizontal="left" vertical="top" wrapText="1"/>
    </xf>
    <xf numFmtId="0" fontId="5" fillId="2" borderId="24"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5" fillId="2" borderId="21" xfId="0" applyFont="1" applyFill="1" applyBorder="1" applyAlignment="1">
      <alignment horizontal="left" vertical="top" wrapText="1" indent="1"/>
    </xf>
    <xf numFmtId="164" fontId="11" fillId="2" borderId="1" xfId="0" applyNumberFormat="1" applyFont="1" applyFill="1" applyBorder="1" applyAlignment="1">
      <alignment horizontal="left" vertical="top"/>
    </xf>
    <xf numFmtId="164" fontId="11" fillId="2" borderId="2" xfId="0" applyNumberFormat="1" applyFont="1" applyFill="1" applyBorder="1" applyAlignment="1">
      <alignment horizontal="left" vertical="top"/>
    </xf>
    <xf numFmtId="164" fontId="11" fillId="2" borderId="3" xfId="0" applyNumberFormat="1" applyFont="1" applyFill="1" applyBorder="1" applyAlignment="1">
      <alignment horizontal="left" vertical="top"/>
    </xf>
    <xf numFmtId="0" fontId="11" fillId="2" borderId="1" xfId="0" applyFont="1" applyFill="1" applyBorder="1" applyAlignment="1">
      <alignment horizontal="left" vertical="top"/>
    </xf>
    <xf numFmtId="0" fontId="11" fillId="2" borderId="2" xfId="0" applyFont="1" applyFill="1" applyBorder="1" applyAlignment="1">
      <alignment horizontal="left" vertical="top"/>
    </xf>
    <xf numFmtId="0" fontId="11" fillId="2" borderId="3" xfId="0" applyFont="1" applyFill="1" applyBorder="1" applyAlignment="1">
      <alignment horizontal="left" vertical="top"/>
    </xf>
    <xf numFmtId="49" fontId="9" fillId="2" borderId="4"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9" fillId="2" borderId="6" xfId="0" applyNumberFormat="1" applyFont="1" applyFill="1" applyBorder="1" applyAlignment="1">
      <alignment horizontal="left" vertical="top"/>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2"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6" borderId="48" xfId="0" applyFont="1" applyFill="1" applyBorder="1" applyAlignment="1">
      <alignment horizontal="left" vertical="top" wrapText="1"/>
    </xf>
    <xf numFmtId="0" fontId="5" fillId="6" borderId="42" xfId="0" applyFont="1" applyFill="1" applyBorder="1" applyAlignment="1">
      <alignment horizontal="lef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5" fillId="6" borderId="12" xfId="0" applyFont="1" applyFill="1" applyBorder="1" applyAlignment="1">
      <alignment horizontal="left" vertical="top" wrapText="1"/>
    </xf>
    <xf numFmtId="0" fontId="5" fillId="6" borderId="50" xfId="0" applyFont="1" applyFill="1" applyBorder="1" applyAlignment="1">
      <alignment horizontal="left" vertical="top" wrapText="1"/>
    </xf>
    <xf numFmtId="0" fontId="5" fillId="6" borderId="4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0" xfId="0" applyFont="1" applyFill="1" applyAlignment="1">
      <alignment vertical="top"/>
    </xf>
    <xf numFmtId="0" fontId="5" fillId="2" borderId="17"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37" xfId="0" applyFont="1" applyFill="1" applyBorder="1" applyAlignment="1">
      <alignment horizontal="left" vertical="top" wrapText="1"/>
    </xf>
    <xf numFmtId="0" fontId="11" fillId="2" borderId="4" xfId="0" applyFont="1" applyFill="1" applyBorder="1" applyAlignment="1">
      <alignment vertical="top" wrapText="1"/>
    </xf>
    <xf numFmtId="0" fontId="11" fillId="2" borderId="5" xfId="0" applyFont="1" applyFill="1" applyBorder="1" applyAlignment="1">
      <alignment vertical="top" wrapText="1"/>
    </xf>
    <xf numFmtId="0" fontId="11" fillId="2" borderId="6" xfId="0" applyFont="1" applyFill="1" applyBorder="1" applyAlignment="1">
      <alignment vertical="top" wrapText="1"/>
    </xf>
    <xf numFmtId="0" fontId="5" fillId="2" borderId="14"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7" xfId="0" applyFont="1" applyFill="1" applyBorder="1"/>
    <xf numFmtId="0" fontId="5" fillId="2" borderId="8" xfId="0" applyFont="1" applyFill="1" applyBorder="1"/>
    <xf numFmtId="0" fontId="5" fillId="2" borderId="9" xfId="0" applyFont="1" applyFill="1" applyBorder="1"/>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5" fillId="4" borderId="51" xfId="0" applyFont="1" applyFill="1" applyBorder="1" applyAlignment="1">
      <alignment horizontal="center" vertical="top"/>
    </xf>
    <xf numFmtId="0" fontId="5" fillId="4" borderId="16" xfId="0" applyFont="1" applyFill="1" applyBorder="1" applyAlignment="1">
      <alignment horizontal="center" vertical="top"/>
    </xf>
    <xf numFmtId="0" fontId="5" fillId="4" borderId="52" xfId="0" applyFont="1" applyFill="1" applyBorder="1" applyAlignment="1">
      <alignment horizontal="center" vertical="top"/>
    </xf>
    <xf numFmtId="0" fontId="5" fillId="4" borderId="53" xfId="0" applyFont="1" applyFill="1" applyBorder="1" applyAlignment="1">
      <alignment horizontal="center" vertical="top"/>
    </xf>
    <xf numFmtId="0" fontId="5" fillId="4" borderId="0" xfId="0" applyFont="1" applyFill="1" applyBorder="1" applyAlignment="1">
      <alignment horizontal="center" vertical="top"/>
    </xf>
    <xf numFmtId="0" fontId="5" fillId="4" borderId="54" xfId="0" applyFont="1" applyFill="1" applyBorder="1" applyAlignment="1">
      <alignment horizontal="center" vertical="top"/>
    </xf>
    <xf numFmtId="0" fontId="5" fillId="4" borderId="4" xfId="0" applyFont="1" applyFill="1" applyBorder="1" applyAlignment="1">
      <alignment horizontal="center" vertical="top"/>
    </xf>
    <xf numFmtId="0" fontId="5" fillId="4" borderId="5" xfId="0" applyFont="1" applyFill="1" applyBorder="1" applyAlignment="1">
      <alignment horizontal="center" vertical="top"/>
    </xf>
    <xf numFmtId="0" fontId="5" fillId="4" borderId="6" xfId="0" applyFont="1" applyFill="1" applyBorder="1" applyAlignment="1">
      <alignment horizontal="center" vertical="top"/>
    </xf>
    <xf numFmtId="0" fontId="5" fillId="4" borderId="55" xfId="0" applyFont="1" applyFill="1" applyBorder="1" applyAlignment="1">
      <alignment horizontal="center" vertical="top"/>
    </xf>
    <xf numFmtId="0" fontId="5" fillId="4" borderId="20" xfId="0" applyFont="1" applyFill="1" applyBorder="1" applyAlignment="1">
      <alignment horizontal="center" vertical="top"/>
    </xf>
    <xf numFmtId="0" fontId="5" fillId="4" borderId="56" xfId="0" applyFont="1" applyFill="1" applyBorder="1" applyAlignment="1">
      <alignment horizontal="center" vertical="top"/>
    </xf>
    <xf numFmtId="0" fontId="5" fillId="2" borderId="47"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41" xfId="0" applyFont="1" applyFill="1" applyBorder="1" applyAlignment="1">
      <alignment horizontal="left" vertical="top" wrapText="1"/>
    </xf>
    <xf numFmtId="0" fontId="25" fillId="0" borderId="40" xfId="0" applyFont="1" applyFill="1" applyBorder="1" applyAlignment="1">
      <alignment horizontal="center" vertical="top"/>
    </xf>
    <xf numFmtId="0" fontId="25" fillId="0" borderId="41" xfId="0" applyFont="1" applyFill="1" applyBorder="1" applyAlignment="1">
      <alignment horizontal="center" vertical="top"/>
    </xf>
    <xf numFmtId="0" fontId="25" fillId="0" borderId="39" xfId="0" applyFont="1" applyFill="1" applyBorder="1" applyAlignment="1">
      <alignment horizontal="center" vertical="top"/>
    </xf>
    <xf numFmtId="0" fontId="25" fillId="0" borderId="18" xfId="0" applyFont="1" applyFill="1" applyBorder="1" applyAlignment="1">
      <alignment horizontal="center" vertical="top"/>
    </xf>
    <xf numFmtId="0" fontId="25" fillId="2" borderId="10" xfId="0" applyFont="1" applyFill="1" applyBorder="1" applyAlignment="1">
      <alignment horizontal="left" vertical="top" wrapText="1" indent="1"/>
    </xf>
    <xf numFmtId="0" fontId="25" fillId="6" borderId="68" xfId="0" applyFont="1" applyFill="1" applyBorder="1" applyAlignment="1">
      <alignment horizontal="left" vertical="top" wrapText="1"/>
    </xf>
    <xf numFmtId="0" fontId="25" fillId="6" borderId="2" xfId="0" applyFont="1" applyFill="1" applyBorder="1" applyAlignment="1">
      <alignment horizontal="left" vertical="top" wrapText="1"/>
    </xf>
    <xf numFmtId="0" fontId="25" fillId="6" borderId="46"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13" xfId="0" applyFont="1" applyFill="1" applyBorder="1" applyAlignment="1">
      <alignment horizontal="left" vertical="top" wrapText="1" indent="1"/>
    </xf>
    <xf numFmtId="0" fontId="25" fillId="2" borderId="68" xfId="0" applyFont="1" applyFill="1" applyBorder="1" applyAlignment="1">
      <alignment horizontal="left" vertical="top" wrapText="1"/>
    </xf>
    <xf numFmtId="0" fontId="25" fillId="2" borderId="2" xfId="0" applyFont="1" applyFill="1" applyBorder="1" applyAlignment="1">
      <alignment horizontal="left" vertical="top" wrapText="1"/>
    </xf>
    <xf numFmtId="0" fontId="25" fillId="2" borderId="46" xfId="0" applyFont="1" applyFill="1" applyBorder="1" applyAlignment="1">
      <alignment horizontal="left" vertical="top" wrapText="1"/>
    </xf>
    <xf numFmtId="0" fontId="25" fillId="6" borderId="18" xfId="0" applyFont="1" applyFill="1" applyBorder="1" applyAlignment="1">
      <alignment horizontal="left" vertical="top" wrapText="1"/>
    </xf>
    <xf numFmtId="0" fontId="25" fillId="6" borderId="14" xfId="0" applyFont="1" applyFill="1" applyBorder="1" applyAlignment="1">
      <alignment horizontal="left" vertical="top" wrapText="1"/>
    </xf>
    <xf numFmtId="0" fontId="25" fillId="2" borderId="21" xfId="0" applyFont="1" applyFill="1" applyBorder="1" applyAlignment="1">
      <alignment horizontal="left" vertical="top" wrapText="1" indent="1"/>
    </xf>
    <xf numFmtId="0" fontId="25" fillId="2" borderId="18" xfId="0" applyFont="1" applyFill="1" applyBorder="1" applyAlignment="1">
      <alignment horizontal="left" vertical="top" wrapText="1" indent="1"/>
    </xf>
    <xf numFmtId="0" fontId="25" fillId="2" borderId="15" xfId="0" applyFont="1" applyFill="1" applyBorder="1" applyAlignment="1">
      <alignment horizontal="left" vertical="top" wrapText="1" indent="1"/>
    </xf>
    <xf numFmtId="0" fontId="25" fillId="2" borderId="16" xfId="0" applyFont="1" applyFill="1" applyBorder="1" applyAlignment="1">
      <alignment horizontal="left" vertical="top" wrapText="1" indent="1"/>
    </xf>
    <xf numFmtId="0" fontId="25" fillId="2" borderId="17" xfId="0" applyFont="1" applyFill="1" applyBorder="1" applyAlignment="1">
      <alignment horizontal="left" vertical="top" wrapText="1" indent="1"/>
    </xf>
    <xf numFmtId="0" fontId="25" fillId="0" borderId="10" xfId="0" applyFont="1" applyBorder="1" applyAlignment="1">
      <alignment horizontal="center" vertical="top"/>
    </xf>
    <xf numFmtId="0" fontId="25" fillId="0" borderId="44" xfId="0" applyFont="1" applyBorder="1" applyAlignment="1">
      <alignment horizontal="center" vertical="top"/>
    </xf>
    <xf numFmtId="0" fontId="25" fillId="0" borderId="39" xfId="0" applyFont="1" applyBorder="1" applyAlignment="1">
      <alignment horizontal="center" vertical="top"/>
    </xf>
    <xf numFmtId="0" fontId="25" fillId="0" borderId="22" xfId="0" applyFont="1" applyBorder="1" applyAlignment="1">
      <alignment horizontal="center" vertical="top"/>
    </xf>
    <xf numFmtId="9" fontId="25" fillId="2" borderId="27" xfId="0" applyNumberFormat="1" applyFont="1" applyFill="1" applyBorder="1" applyAlignment="1">
      <alignment horizontal="center" vertical="top"/>
    </xf>
    <xf numFmtId="9" fontId="25" fillId="2" borderId="32" xfId="0" applyNumberFormat="1" applyFont="1" applyFill="1" applyBorder="1" applyAlignment="1">
      <alignment horizontal="center" vertical="top"/>
    </xf>
    <xf numFmtId="0" fontId="25" fillId="2" borderId="26" xfId="0" applyFont="1" applyFill="1" applyBorder="1" applyAlignment="1">
      <alignment horizontal="center" vertical="top"/>
    </xf>
    <xf numFmtId="0" fontId="25" fillId="2" borderId="14" xfId="0" applyFont="1" applyFill="1" applyBorder="1" applyAlignment="1">
      <alignment horizontal="center" vertical="top"/>
    </xf>
    <xf numFmtId="0" fontId="25" fillId="2" borderId="38" xfId="0" applyFont="1" applyFill="1" applyBorder="1" applyAlignment="1">
      <alignment horizontal="center" vertical="top"/>
    </xf>
    <xf numFmtId="0" fontId="25" fillId="2" borderId="28" xfId="0" applyFont="1" applyFill="1" applyBorder="1" applyAlignment="1">
      <alignment horizontal="center" vertical="top"/>
    </xf>
    <xf numFmtId="164" fontId="30" fillId="2" borderId="1" xfId="0" applyNumberFormat="1" applyFont="1" applyFill="1" applyBorder="1" applyAlignment="1">
      <alignment horizontal="left" vertical="top"/>
    </xf>
    <xf numFmtId="164" fontId="30" fillId="2" borderId="2" xfId="0" applyNumberFormat="1" applyFont="1" applyFill="1" applyBorder="1" applyAlignment="1">
      <alignment horizontal="left" vertical="top"/>
    </xf>
    <xf numFmtId="164" fontId="30" fillId="2" borderId="3" xfId="0" applyNumberFormat="1" applyFont="1" applyFill="1" applyBorder="1" applyAlignment="1">
      <alignment horizontal="left" vertical="top"/>
    </xf>
    <xf numFmtId="0" fontId="30" fillId="2" borderId="1" xfId="0" applyFont="1" applyFill="1" applyBorder="1" applyAlignment="1">
      <alignment horizontal="left" vertical="top"/>
    </xf>
    <xf numFmtId="0" fontId="30" fillId="2" borderId="2" xfId="0" applyFont="1" applyFill="1" applyBorder="1" applyAlignment="1">
      <alignment horizontal="left" vertical="top"/>
    </xf>
    <xf numFmtId="0" fontId="30" fillId="2" borderId="3" xfId="0" applyFont="1" applyFill="1" applyBorder="1" applyAlignment="1">
      <alignment horizontal="left" vertical="top"/>
    </xf>
    <xf numFmtId="49" fontId="25" fillId="2" borderId="4" xfId="0" applyNumberFormat="1" applyFont="1" applyFill="1" applyBorder="1" applyAlignment="1">
      <alignment horizontal="left" vertical="top"/>
    </xf>
    <xf numFmtId="49" fontId="25" fillId="2" borderId="5" xfId="0" applyNumberFormat="1" applyFont="1" applyFill="1" applyBorder="1" applyAlignment="1">
      <alignment horizontal="left" vertical="top"/>
    </xf>
    <xf numFmtId="49" fontId="25" fillId="2" borderId="6" xfId="0" applyNumberFormat="1" applyFont="1" applyFill="1" applyBorder="1" applyAlignment="1">
      <alignment horizontal="left" vertical="top"/>
    </xf>
    <xf numFmtId="164" fontId="25" fillId="2" borderId="1" xfId="0" applyNumberFormat="1" applyFont="1" applyFill="1" applyBorder="1" applyAlignment="1">
      <alignment horizontal="center" vertical="top"/>
    </xf>
    <xf numFmtId="164" fontId="25" fillId="2" borderId="55" xfId="0" applyNumberFormat="1" applyFont="1" applyFill="1" applyBorder="1" applyAlignment="1">
      <alignment horizontal="center" vertical="top"/>
    </xf>
    <xf numFmtId="0" fontId="25" fillId="2" borderId="7" xfId="0" applyFont="1" applyFill="1" applyBorder="1"/>
    <xf numFmtId="0" fontId="25" fillId="2" borderId="8" xfId="0" applyFont="1" applyFill="1" applyBorder="1"/>
    <xf numFmtId="0" fontId="25" fillId="2" borderId="9" xfId="0" applyFont="1" applyFill="1" applyBorder="1"/>
    <xf numFmtId="0" fontId="25" fillId="2" borderId="7" xfId="0" applyFont="1" applyFill="1" applyBorder="1" applyAlignment="1">
      <alignment horizontal="left"/>
    </xf>
    <xf numFmtId="0" fontId="25" fillId="2" borderId="8" xfId="0" applyFont="1" applyFill="1" applyBorder="1" applyAlignment="1">
      <alignment horizontal="left"/>
    </xf>
    <xf numFmtId="0" fontId="25" fillId="2" borderId="9" xfId="0" applyFont="1" applyFill="1" applyBorder="1" applyAlignment="1">
      <alignment horizontal="left"/>
    </xf>
    <xf numFmtId="0" fontId="30" fillId="2" borderId="1" xfId="0" applyFont="1" applyFill="1" applyBorder="1"/>
    <xf numFmtId="0" fontId="30" fillId="2" borderId="2" xfId="0" applyFont="1" applyFill="1" applyBorder="1"/>
    <xf numFmtId="0" fontId="30" fillId="2" borderId="3" xfId="0" applyFont="1" applyFill="1" applyBorder="1"/>
    <xf numFmtId="49" fontId="25" fillId="2" borderId="4" xfId="0" applyNumberFormat="1" applyFont="1" applyFill="1" applyBorder="1"/>
    <xf numFmtId="49" fontId="25" fillId="2" borderId="5" xfId="0" applyNumberFormat="1" applyFont="1" applyFill="1" applyBorder="1"/>
    <xf numFmtId="49" fontId="25" fillId="2" borderId="6" xfId="0" applyNumberFormat="1" applyFont="1" applyFill="1" applyBorder="1"/>
    <xf numFmtId="0" fontId="31" fillId="2" borderId="8" xfId="0" applyFont="1" applyFill="1" applyBorder="1" applyAlignment="1">
      <alignment vertical="top" wrapText="1"/>
    </xf>
    <xf numFmtId="0" fontId="31" fillId="2" borderId="9" xfId="0" applyFont="1" applyFill="1" applyBorder="1" applyAlignment="1">
      <alignment vertical="top" wrapText="1"/>
    </xf>
    <xf numFmtId="0" fontId="25" fillId="4" borderId="53" xfId="0" applyFont="1" applyFill="1" applyBorder="1"/>
    <xf numFmtId="0" fontId="25" fillId="4" borderId="0" xfId="0" applyFont="1" applyFill="1" applyBorder="1"/>
    <xf numFmtId="0" fontId="25" fillId="4" borderId="54" xfId="0" applyFont="1" applyFill="1" applyBorder="1"/>
    <xf numFmtId="0" fontId="5" fillId="0" borderId="39" xfId="0" applyFont="1" applyFill="1" applyBorder="1" applyAlignment="1">
      <alignment horizontal="center" vertical="top"/>
    </xf>
    <xf numFmtId="164" fontId="25" fillId="2" borderId="28" xfId="0" applyNumberFormat="1" applyFont="1" applyFill="1" applyBorder="1" applyAlignment="1">
      <alignment horizontal="center" vertical="top"/>
    </xf>
    <xf numFmtId="164" fontId="25" fillId="2" borderId="34" xfId="0" applyNumberFormat="1" applyFont="1" applyFill="1" applyBorder="1" applyAlignment="1">
      <alignment horizontal="center" vertical="top"/>
    </xf>
    <xf numFmtId="0" fontId="33" fillId="2" borderId="35"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37" xfId="0" applyFont="1" applyFill="1" applyBorder="1" applyAlignment="1">
      <alignment horizontal="left" vertical="top" wrapText="1"/>
    </xf>
    <xf numFmtId="0" fontId="25" fillId="2" borderId="18" xfId="0" applyFont="1" applyFill="1" applyBorder="1" applyAlignment="1">
      <alignment horizontal="left" vertical="top" wrapText="1"/>
    </xf>
    <xf numFmtId="0" fontId="5" fillId="2" borderId="68" xfId="0" applyFont="1" applyFill="1" applyBorder="1" applyAlignment="1">
      <alignment horizontal="left" vertical="top" wrapText="1"/>
    </xf>
    <xf numFmtId="0" fontId="25" fillId="2" borderId="16" xfId="0" applyFont="1" applyFill="1" applyBorder="1" applyAlignment="1">
      <alignment horizontal="left" vertical="top" wrapText="1"/>
    </xf>
    <xf numFmtId="0" fontId="25" fillId="2" borderId="17"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20" xfId="0" applyFont="1" applyFill="1" applyBorder="1" applyAlignment="1">
      <alignment horizontal="left" vertical="top" wrapText="1"/>
    </xf>
    <xf numFmtId="0" fontId="33" fillId="2" borderId="21" xfId="0" applyFont="1" applyFill="1" applyBorder="1" applyAlignment="1">
      <alignment horizontal="left" vertical="top" wrapText="1"/>
    </xf>
    <xf numFmtId="0" fontId="25" fillId="4" borderId="55" xfId="0" applyFont="1" applyFill="1" applyBorder="1" applyAlignment="1">
      <alignment vertical="top"/>
    </xf>
    <xf numFmtId="0" fontId="25" fillId="4" borderId="20" xfId="0" applyFont="1" applyFill="1" applyBorder="1" applyAlignment="1">
      <alignment vertical="top"/>
    </xf>
    <xf numFmtId="0" fontId="25" fillId="4" borderId="56" xfId="0" applyFont="1" applyFill="1" applyBorder="1" applyAlignment="1">
      <alignment vertical="top"/>
    </xf>
    <xf numFmtId="0" fontId="25" fillId="4" borderId="51" xfId="0" applyFont="1" applyFill="1" applyBorder="1" applyAlignment="1">
      <alignment vertical="top"/>
    </xf>
    <xf numFmtId="0" fontId="25" fillId="4" borderId="16" xfId="0" applyFont="1" applyFill="1" applyBorder="1" applyAlignment="1">
      <alignment vertical="top"/>
    </xf>
    <xf numFmtId="0" fontId="25" fillId="4" borderId="52" xfId="0" applyFont="1" applyFill="1" applyBorder="1" applyAlignment="1">
      <alignment vertical="top"/>
    </xf>
    <xf numFmtId="0" fontId="25" fillId="4" borderId="53" xfId="0" applyFont="1" applyFill="1" applyBorder="1" applyAlignment="1">
      <alignment vertical="top"/>
    </xf>
    <xf numFmtId="0" fontId="25" fillId="4" borderId="0" xfId="0" applyFont="1" applyFill="1" applyBorder="1" applyAlignment="1">
      <alignment vertical="top"/>
    </xf>
    <xf numFmtId="0" fontId="25" fillId="4" borderId="54" xfId="0" applyFont="1" applyFill="1" applyBorder="1" applyAlignment="1">
      <alignment vertical="top"/>
    </xf>
    <xf numFmtId="0" fontId="25" fillId="4" borderId="4" xfId="0" applyFont="1" applyFill="1" applyBorder="1" applyAlignment="1">
      <alignment vertical="top"/>
    </xf>
    <xf numFmtId="0" fontId="25" fillId="4" borderId="5" xfId="0" applyFont="1" applyFill="1" applyBorder="1" applyAlignment="1">
      <alignment vertical="top"/>
    </xf>
    <xf numFmtId="0" fontId="25" fillId="4" borderId="6" xfId="0" applyFont="1" applyFill="1" applyBorder="1" applyAlignment="1">
      <alignment vertical="top"/>
    </xf>
    <xf numFmtId="0" fontId="25" fillId="4" borderId="31" xfId="0" applyFont="1" applyFill="1" applyBorder="1" applyAlignment="1">
      <alignment vertical="top"/>
    </xf>
    <xf numFmtId="0" fontId="25" fillId="4" borderId="18" xfId="0" applyFont="1" applyFill="1" applyBorder="1" applyAlignment="1">
      <alignment vertical="top"/>
    </xf>
    <xf numFmtId="0" fontId="25" fillId="4" borderId="41" xfId="0" applyFont="1" applyFill="1" applyBorder="1" applyAlignment="1">
      <alignment vertical="top"/>
    </xf>
    <xf numFmtId="0" fontId="25" fillId="2" borderId="32" xfId="0" applyFont="1" applyFill="1" applyBorder="1" applyAlignment="1">
      <alignment vertical="top"/>
    </xf>
    <xf numFmtId="0" fontId="25" fillId="2" borderId="33" xfId="0" applyFont="1" applyFill="1" applyBorder="1" applyAlignment="1">
      <alignment vertical="top"/>
    </xf>
    <xf numFmtId="0" fontId="25" fillId="2" borderId="36" xfId="0" applyFont="1" applyFill="1" applyBorder="1" applyAlignment="1">
      <alignment vertical="top"/>
    </xf>
    <xf numFmtId="0" fontId="25" fillId="4" borderId="67" xfId="0" applyFont="1" applyFill="1" applyBorder="1" applyAlignment="1">
      <alignment vertical="top"/>
    </xf>
    <xf numFmtId="0" fontId="25" fillId="4" borderId="50" xfId="0" applyFont="1" applyFill="1" applyBorder="1" applyAlignment="1">
      <alignment vertical="top"/>
    </xf>
    <xf numFmtId="0" fontId="25" fillId="4" borderId="64" xfId="0" applyFont="1" applyFill="1" applyBorder="1" applyAlignment="1">
      <alignment vertical="top"/>
    </xf>
    <xf numFmtId="0" fontId="25" fillId="4" borderId="1" xfId="0" applyFont="1" applyFill="1" applyBorder="1" applyAlignment="1">
      <alignment vertical="top"/>
    </xf>
    <xf numFmtId="0" fontId="25" fillId="4" borderId="2" xfId="0" applyFont="1" applyFill="1" applyBorder="1" applyAlignment="1">
      <alignment vertical="top"/>
    </xf>
    <xf numFmtId="0" fontId="25" fillId="4" borderId="3" xfId="0" applyFont="1" applyFill="1" applyBorder="1" applyAlignment="1">
      <alignment vertical="top"/>
    </xf>
    <xf numFmtId="0" fontId="25" fillId="2" borderId="44" xfId="0" applyFont="1" applyFill="1" applyBorder="1" applyAlignment="1">
      <alignment horizontal="left" vertical="top" wrapText="1" indent="1"/>
    </xf>
    <xf numFmtId="0" fontId="25" fillId="6" borderId="44" xfId="0" applyFont="1" applyFill="1" applyBorder="1" applyAlignment="1">
      <alignment horizontal="left" vertical="top" wrapText="1"/>
    </xf>
    <xf numFmtId="0" fontId="5" fillId="2" borderId="26" xfId="0" applyFont="1" applyFill="1" applyBorder="1" applyAlignment="1">
      <alignment horizontal="left" vertical="top" wrapText="1"/>
    </xf>
    <xf numFmtId="0" fontId="25" fillId="2" borderId="26" xfId="0" applyFont="1" applyFill="1" applyBorder="1" applyAlignment="1">
      <alignment horizontal="left" vertical="top" wrapText="1"/>
    </xf>
    <xf numFmtId="0" fontId="25" fillId="6" borderId="10" xfId="0" applyFont="1" applyFill="1" applyBorder="1" applyAlignment="1">
      <alignment horizontal="left" vertical="top" wrapText="1"/>
    </xf>
    <xf numFmtId="0" fontId="25" fillId="2" borderId="44" xfId="0" applyFont="1" applyFill="1" applyBorder="1" applyAlignment="1">
      <alignment horizontal="left" vertical="top" wrapText="1"/>
    </xf>
    <xf numFmtId="0" fontId="5" fillId="6" borderId="26" xfId="0" applyFont="1" applyFill="1" applyBorder="1" applyAlignment="1">
      <alignment horizontal="left" vertical="top" wrapText="1"/>
    </xf>
    <xf numFmtId="0" fontId="25" fillId="6" borderId="26" xfId="0" applyFont="1" applyFill="1" applyBorder="1" applyAlignment="1">
      <alignment horizontal="left" vertical="top" wrapText="1"/>
    </xf>
    <xf numFmtId="0" fontId="25" fillId="2" borderId="14" xfId="0" applyFont="1" applyFill="1" applyBorder="1" applyAlignment="1">
      <alignment vertical="top"/>
    </xf>
    <xf numFmtId="0" fontId="25" fillId="2" borderId="22" xfId="0" applyFont="1" applyFill="1" applyBorder="1" applyAlignment="1">
      <alignment vertical="top"/>
    </xf>
    <xf numFmtId="0" fontId="25" fillId="2" borderId="47" xfId="0" applyFont="1" applyFill="1" applyBorder="1" applyAlignment="1">
      <alignment vertical="top"/>
    </xf>
    <xf numFmtId="0" fontId="25" fillId="2" borderId="0" xfId="0" applyFont="1" applyFill="1" applyAlignment="1">
      <alignment vertical="top" wrapText="1"/>
    </xf>
    <xf numFmtId="0" fontId="25" fillId="2" borderId="0" xfId="0" applyFont="1" applyFill="1" applyAlignment="1">
      <alignment vertical="top"/>
    </xf>
    <xf numFmtId="0" fontId="25" fillId="2" borderId="1" xfId="0" applyFont="1" applyFill="1" applyBorder="1" applyAlignment="1">
      <alignment vertical="top" wrapText="1"/>
    </xf>
    <xf numFmtId="0" fontId="25" fillId="2" borderId="2" xfId="0" applyFont="1" applyFill="1" applyBorder="1" applyAlignment="1">
      <alignment vertical="top" wrapText="1"/>
    </xf>
    <xf numFmtId="0" fontId="25" fillId="2" borderId="3" xfId="0" applyFont="1" applyFill="1" applyBorder="1" applyAlignment="1">
      <alignment vertical="top" wrapText="1"/>
    </xf>
    <xf numFmtId="0" fontId="32" fillId="3" borderId="7" xfId="0" applyFont="1" applyFill="1" applyBorder="1"/>
    <xf numFmtId="0" fontId="32" fillId="3" borderId="8" xfId="0" applyFont="1" applyFill="1" applyBorder="1"/>
    <xf numFmtId="0" fontId="25" fillId="6" borderId="61" xfId="0" applyFont="1" applyFill="1" applyBorder="1" applyAlignment="1">
      <alignment horizontal="left" vertical="top" wrapText="1"/>
    </xf>
    <xf numFmtId="164" fontId="25" fillId="2" borderId="53" xfId="0" applyNumberFormat="1" applyFont="1" applyFill="1" applyBorder="1" applyAlignment="1">
      <alignment horizontal="center" vertical="top"/>
    </xf>
    <xf numFmtId="164" fontId="25" fillId="2" borderId="30" xfId="0" applyNumberFormat="1" applyFont="1" applyFill="1" applyBorder="1" applyAlignment="1">
      <alignment horizontal="center" vertical="top"/>
    </xf>
    <xf numFmtId="164" fontId="25" fillId="2" borderId="25" xfId="0" applyNumberFormat="1" applyFont="1" applyFill="1" applyBorder="1" applyAlignment="1">
      <alignment horizontal="center" vertical="top"/>
    </xf>
    <xf numFmtId="0" fontId="25" fillId="2" borderId="15" xfId="0" applyFont="1" applyFill="1" applyBorder="1" applyAlignment="1">
      <alignment horizontal="left" vertical="top" wrapText="1"/>
    </xf>
    <xf numFmtId="0" fontId="25" fillId="2" borderId="47" xfId="0" applyFont="1" applyFill="1" applyBorder="1" applyAlignment="1">
      <alignment horizontal="left" vertical="top" wrapText="1"/>
    </xf>
    <xf numFmtId="0" fontId="5" fillId="6" borderId="61" xfId="0" applyFont="1" applyFill="1" applyBorder="1" applyAlignment="1">
      <alignment horizontal="left" vertical="top" wrapText="1"/>
    </xf>
    <xf numFmtId="0" fontId="25" fillId="2" borderId="14" xfId="0" applyFont="1" applyFill="1" applyBorder="1" applyAlignment="1">
      <alignment horizontal="left" vertical="top" wrapText="1" indent="1"/>
    </xf>
    <xf numFmtId="164" fontId="25" fillId="6" borderId="1" xfId="0" applyNumberFormat="1" applyFont="1" applyFill="1" applyBorder="1" applyAlignment="1">
      <alignment horizontal="center" vertical="top"/>
    </xf>
    <xf numFmtId="164" fontId="25" fillId="6" borderId="53" xfId="0" applyNumberFormat="1" applyFont="1" applyFill="1" applyBorder="1" applyAlignment="1">
      <alignment horizontal="center" vertical="top"/>
    </xf>
    <xf numFmtId="0" fontId="33" fillId="6" borderId="23"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24" xfId="0" applyFont="1" applyFill="1" applyBorder="1" applyAlignment="1">
      <alignment horizontal="left" vertical="top" wrapText="1"/>
    </xf>
    <xf numFmtId="0" fontId="8" fillId="2" borderId="19" xfId="0" applyFont="1" applyFill="1" applyBorder="1" applyAlignment="1">
      <alignment horizontal="left" vertical="top" wrapText="1"/>
    </xf>
    <xf numFmtId="0" fontId="25" fillId="2" borderId="14" xfId="0" applyFont="1" applyFill="1" applyBorder="1" applyAlignment="1">
      <alignment horizontal="left" vertical="top" wrapText="1"/>
    </xf>
    <xf numFmtId="0" fontId="8" fillId="2" borderId="19" xfId="0" applyFont="1" applyFill="1" applyBorder="1" applyAlignment="1">
      <alignment horizontal="left" vertical="top" wrapText="1" indent="1"/>
    </xf>
    <xf numFmtId="0" fontId="8" fillId="2" borderId="20" xfId="0" applyFont="1" applyFill="1" applyBorder="1" applyAlignment="1">
      <alignment horizontal="left" vertical="top" wrapText="1" indent="1"/>
    </xf>
    <xf numFmtId="0" fontId="8" fillId="2" borderId="21" xfId="0" applyFont="1" applyFill="1" applyBorder="1" applyAlignment="1">
      <alignment horizontal="left" vertical="top" wrapText="1" indent="1"/>
    </xf>
    <xf numFmtId="9" fontId="25" fillId="2" borderId="41" xfId="0" applyNumberFormat="1" applyFont="1" applyFill="1" applyBorder="1" applyAlignment="1">
      <alignment horizontal="center" vertical="top"/>
    </xf>
    <xf numFmtId="9" fontId="25" fillId="2" borderId="45" xfId="0" applyNumberFormat="1" applyFont="1" applyFill="1" applyBorder="1" applyAlignment="1">
      <alignment horizontal="center" vertical="top"/>
    </xf>
    <xf numFmtId="0" fontId="25" fillId="2" borderId="18" xfId="0" applyFont="1" applyFill="1" applyBorder="1" applyAlignment="1">
      <alignment horizontal="center" vertical="top"/>
    </xf>
    <xf numFmtId="0" fontId="25" fillId="2" borderId="44" xfId="0" applyFont="1" applyFill="1" applyBorder="1" applyAlignment="1">
      <alignment horizontal="center" vertical="top"/>
    </xf>
    <xf numFmtId="0" fontId="25" fillId="2" borderId="31" xfId="0" applyFont="1" applyFill="1" applyBorder="1" applyAlignment="1">
      <alignment horizontal="center" vertical="top"/>
    </xf>
    <xf numFmtId="0" fontId="25" fillId="2" borderId="59" xfId="0" applyFont="1" applyFill="1" applyBorder="1" applyAlignment="1">
      <alignment horizontal="center" vertical="top"/>
    </xf>
    <xf numFmtId="0" fontId="25" fillId="0" borderId="29" xfId="0" applyFont="1" applyBorder="1" applyAlignment="1">
      <alignment horizontal="center" vertical="top"/>
    </xf>
    <xf numFmtId="0" fontId="25" fillId="0" borderId="45" xfId="0" applyFont="1" applyBorder="1" applyAlignment="1">
      <alignment horizontal="center" vertical="top"/>
    </xf>
    <xf numFmtId="0" fontId="5" fillId="0" borderId="39" xfId="0" applyFont="1" applyBorder="1" applyAlignment="1">
      <alignment horizontal="center" vertical="top"/>
    </xf>
    <xf numFmtId="0" fontId="25" fillId="0" borderId="18" xfId="0" applyFont="1" applyBorder="1" applyAlignment="1">
      <alignment horizontal="center" vertical="top"/>
    </xf>
    <xf numFmtId="9" fontId="25" fillId="2" borderId="40" xfId="0" applyNumberFormat="1" applyFont="1" applyFill="1" applyBorder="1" applyAlignment="1">
      <alignment horizontal="center" vertical="top"/>
    </xf>
    <xf numFmtId="0" fontId="25" fillId="2" borderId="39" xfId="0" applyFont="1" applyFill="1" applyBorder="1" applyAlignment="1">
      <alignment horizontal="center" vertical="top"/>
    </xf>
    <xf numFmtId="0" fontId="25" fillId="2" borderId="25" xfId="0" applyFont="1" applyFill="1" applyBorder="1" applyAlignment="1">
      <alignment horizontal="center" vertical="top"/>
    </xf>
    <xf numFmtId="9" fontId="25" fillId="6" borderId="40" xfId="0" applyNumberFormat="1" applyFont="1" applyFill="1" applyBorder="1" applyAlignment="1">
      <alignment horizontal="center" vertical="top"/>
    </xf>
    <xf numFmtId="9" fontId="25" fillId="6" borderId="36" xfId="0" applyNumberFormat="1" applyFont="1" applyFill="1" applyBorder="1" applyAlignment="1">
      <alignment horizontal="center" vertical="top"/>
    </xf>
    <xf numFmtId="0" fontId="25" fillId="6" borderId="39" xfId="0" applyFont="1" applyFill="1" applyBorder="1" applyAlignment="1">
      <alignment horizontal="center" vertical="top"/>
    </xf>
    <xf numFmtId="0" fontId="25" fillId="6" borderId="47" xfId="0" applyFont="1" applyFill="1" applyBorder="1" applyAlignment="1">
      <alignment horizontal="center" vertical="top"/>
    </xf>
    <xf numFmtId="0" fontId="25" fillId="6" borderId="25" xfId="0" applyFont="1" applyFill="1" applyBorder="1" applyAlignment="1">
      <alignment horizontal="center" vertical="top"/>
    </xf>
    <xf numFmtId="0" fontId="25" fillId="6" borderId="34" xfId="0" applyFont="1" applyFill="1" applyBorder="1" applyAlignment="1">
      <alignment horizontal="center" vertical="top"/>
    </xf>
    <xf numFmtId="0" fontId="25" fillId="0" borderId="40" xfId="0" applyFont="1" applyBorder="1" applyAlignment="1">
      <alignment horizontal="center" vertical="top"/>
    </xf>
    <xf numFmtId="0" fontId="25" fillId="0" borderId="33" xfId="0" applyFont="1" applyBorder="1" applyAlignment="1">
      <alignment horizontal="center" vertical="top"/>
    </xf>
    <xf numFmtId="9" fontId="25" fillId="2" borderId="29" xfId="0" applyNumberFormat="1" applyFont="1" applyFill="1" applyBorder="1" applyAlignment="1">
      <alignment horizontal="center" vertical="top"/>
    </xf>
    <xf numFmtId="0" fontId="25" fillId="2" borderId="10" xfId="0" applyFont="1" applyFill="1" applyBorder="1" applyAlignment="1">
      <alignment horizontal="center" vertical="top"/>
    </xf>
    <xf numFmtId="0" fontId="25" fillId="2" borderId="49" xfId="0" applyFont="1" applyFill="1" applyBorder="1" applyAlignment="1">
      <alignment horizontal="center" vertical="top"/>
    </xf>
    <xf numFmtId="0" fontId="25" fillId="0" borderId="14" xfId="0" applyFont="1" applyBorder="1" applyAlignment="1">
      <alignment horizontal="center" vertical="top"/>
    </xf>
    <xf numFmtId="0" fontId="12" fillId="2" borderId="4" xfId="0" applyFont="1" applyFill="1" applyBorder="1" applyAlignment="1">
      <alignment wrapText="1"/>
    </xf>
    <xf numFmtId="0" fontId="34" fillId="2" borderId="5" xfId="0" applyFont="1" applyFill="1" applyBorder="1" applyAlignment="1">
      <alignment wrapText="1"/>
    </xf>
    <xf numFmtId="0" fontId="34" fillId="2" borderId="6" xfId="0" applyFont="1" applyFill="1" applyBorder="1" applyAlignment="1">
      <alignment wrapText="1"/>
    </xf>
    <xf numFmtId="0" fontId="25" fillId="2" borderId="24" xfId="0" applyFont="1" applyFill="1" applyBorder="1" applyAlignment="1">
      <alignment horizontal="left" vertical="top" wrapText="1" indent="1"/>
    </xf>
    <xf numFmtId="0" fontId="25" fillId="2" borderId="22" xfId="0" applyFont="1" applyFill="1" applyBorder="1" applyAlignment="1">
      <alignment horizontal="left" vertical="top" wrapText="1" indent="1"/>
    </xf>
    <xf numFmtId="0" fontId="25" fillId="0" borderId="32" xfId="0" applyFont="1" applyBorder="1" applyAlignment="1">
      <alignment horizontal="center" vertical="top"/>
    </xf>
    <xf numFmtId="0" fontId="25" fillId="0" borderId="41" xfId="0" applyFont="1" applyBorder="1" applyAlignment="1">
      <alignment horizontal="center" vertical="top"/>
    </xf>
    <xf numFmtId="164" fontId="25" fillId="2" borderId="51" xfId="0" applyNumberFormat="1" applyFont="1" applyFill="1" applyBorder="1" applyAlignment="1">
      <alignment horizontal="center" vertical="top"/>
    </xf>
    <xf numFmtId="0" fontId="25" fillId="0" borderId="14" xfId="0" applyFont="1" applyFill="1" applyBorder="1" applyAlignment="1">
      <alignment horizontal="center" vertical="top"/>
    </xf>
    <xf numFmtId="0" fontId="5" fillId="0" borderId="14" xfId="0" applyFont="1" applyFill="1" applyBorder="1" applyAlignment="1">
      <alignment horizontal="center" vertical="top"/>
    </xf>
    <xf numFmtId="0" fontId="5" fillId="0" borderId="17" xfId="0" applyFont="1" applyFill="1" applyBorder="1" applyAlignment="1">
      <alignment horizontal="center" vertical="top"/>
    </xf>
    <xf numFmtId="0" fontId="25" fillId="0" borderId="21" xfId="0" applyFont="1" applyFill="1" applyBorder="1" applyAlignment="1">
      <alignment horizontal="center" vertical="top"/>
    </xf>
    <xf numFmtId="0" fontId="5" fillId="0" borderId="32" xfId="0" applyFont="1" applyBorder="1" applyAlignment="1">
      <alignment horizontal="center"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164" fontId="5" fillId="2" borderId="28" xfId="0" applyNumberFormat="1" applyFont="1" applyFill="1" applyBorder="1" applyAlignment="1">
      <alignment horizontal="center" vertical="top"/>
    </xf>
    <xf numFmtId="164" fontId="5" fillId="2" borderId="30" xfId="0" applyNumberFormat="1" applyFont="1" applyFill="1" applyBorder="1" applyAlignment="1">
      <alignment horizontal="center" vertical="top"/>
    </xf>
    <xf numFmtId="164" fontId="5" fillId="2" borderId="31" xfId="0" applyNumberFormat="1" applyFont="1" applyFill="1" applyBorder="1" applyAlignment="1">
      <alignment horizontal="center" vertical="top"/>
    </xf>
    <xf numFmtId="0" fontId="5" fillId="6" borderId="10" xfId="0" applyFont="1" applyFill="1" applyBorder="1" applyAlignment="1">
      <alignment horizontal="left" vertical="top" wrapText="1" indent="1"/>
    </xf>
    <xf numFmtId="0" fontId="11" fillId="2" borderId="1" xfId="0" applyFont="1" applyFill="1" applyBorder="1"/>
    <xf numFmtId="0" fontId="11" fillId="2" borderId="2" xfId="0" applyFont="1" applyFill="1" applyBorder="1"/>
    <xf numFmtId="0" fontId="11" fillId="2" borderId="3" xfId="0" applyFont="1" applyFill="1" applyBorder="1"/>
    <xf numFmtId="0" fontId="5" fillId="2" borderId="53" xfId="0" applyFont="1" applyFill="1" applyBorder="1"/>
    <xf numFmtId="0" fontId="5" fillId="2" borderId="0" xfId="0" applyFont="1" applyFill="1" applyBorder="1"/>
    <xf numFmtId="0" fontId="5" fillId="2" borderId="54" xfId="0" applyFont="1" applyFill="1" applyBorder="1"/>
    <xf numFmtId="9" fontId="5" fillId="4" borderId="15" xfId="0" applyNumberFormat="1" applyFont="1" applyFill="1" applyBorder="1" applyAlignment="1">
      <alignment horizontal="center" vertical="center" wrapText="1"/>
    </xf>
    <xf numFmtId="9" fontId="5" fillId="4" borderId="16" xfId="0" applyNumberFormat="1" applyFont="1" applyFill="1" applyBorder="1" applyAlignment="1">
      <alignment horizontal="center" vertical="center" wrapText="1"/>
    </xf>
    <xf numFmtId="9" fontId="5" fillId="4" borderId="52" xfId="0" applyNumberFormat="1" applyFont="1" applyFill="1" applyBorder="1" applyAlignment="1">
      <alignment horizontal="center" vertical="center" wrapText="1"/>
    </xf>
    <xf numFmtId="9" fontId="5" fillId="4" borderId="23" xfId="0" applyNumberFormat="1" applyFont="1" applyFill="1" applyBorder="1" applyAlignment="1">
      <alignment horizontal="center" vertical="center" wrapText="1"/>
    </xf>
    <xf numFmtId="9" fontId="5" fillId="4" borderId="0" xfId="0" applyNumberFormat="1" applyFont="1" applyFill="1" applyBorder="1" applyAlignment="1">
      <alignment horizontal="center" vertical="center" wrapText="1"/>
    </xf>
    <xf numFmtId="9" fontId="5" fillId="4" borderId="54" xfId="0" applyNumberFormat="1" applyFont="1" applyFill="1" applyBorder="1" applyAlignment="1">
      <alignment horizontal="center" vertical="center" wrapText="1"/>
    </xf>
    <xf numFmtId="9" fontId="5" fillId="4" borderId="19" xfId="0" applyNumberFormat="1" applyFont="1" applyFill="1" applyBorder="1" applyAlignment="1">
      <alignment horizontal="center" vertical="center" wrapText="1"/>
    </xf>
    <xf numFmtId="9" fontId="5" fillId="4" borderId="20" xfId="0" applyNumberFormat="1" applyFont="1" applyFill="1" applyBorder="1" applyAlignment="1">
      <alignment horizontal="center" vertical="center" wrapText="1"/>
    </xf>
    <xf numFmtId="9" fontId="5" fillId="4" borderId="56" xfId="0" applyNumberFormat="1" applyFont="1" applyFill="1" applyBorder="1" applyAlignment="1">
      <alignment horizontal="center" vertical="center" wrapText="1"/>
    </xf>
    <xf numFmtId="9" fontId="5" fillId="4" borderId="35" xfId="0" applyNumberFormat="1" applyFont="1" applyFill="1" applyBorder="1" applyAlignment="1">
      <alignment horizontal="center" vertical="center" wrapText="1"/>
    </xf>
    <xf numFmtId="9" fontId="5" fillId="4" borderId="5" xfId="0" applyNumberFormat="1"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0" fontId="5" fillId="6" borderId="12" xfId="0" applyFont="1" applyFill="1" applyBorder="1" applyAlignment="1">
      <alignment horizontal="left" vertical="top" wrapText="1" indent="1"/>
    </xf>
    <xf numFmtId="0" fontId="5" fillId="2" borderId="39" xfId="0" applyFont="1" applyFill="1" applyBorder="1" applyAlignment="1">
      <alignment horizontal="left" vertical="top" wrapText="1"/>
    </xf>
    <xf numFmtId="0" fontId="4" fillId="3" borderId="7" xfId="0" applyFont="1" applyFill="1" applyBorder="1" applyAlignment="1">
      <alignment vertical="top"/>
    </xf>
    <xf numFmtId="0" fontId="4" fillId="3" borderId="8" xfId="0" applyFont="1" applyFill="1" applyBorder="1" applyAlignment="1">
      <alignment vertical="top"/>
    </xf>
    <xf numFmtId="164" fontId="5" fillId="2" borderId="34" xfId="0" applyNumberFormat="1" applyFont="1" applyFill="1" applyBorder="1" applyAlignment="1">
      <alignment horizontal="center" vertical="top"/>
    </xf>
    <xf numFmtId="0" fontId="5" fillId="6" borderId="44" xfId="0" applyFont="1" applyFill="1" applyBorder="1" applyAlignment="1">
      <alignment horizontal="left" vertical="top" wrapText="1"/>
    </xf>
    <xf numFmtId="0" fontId="5" fillId="2" borderId="0" xfId="0" applyFont="1" applyFill="1"/>
    <xf numFmtId="164" fontId="5" fillId="6" borderId="28" xfId="0" applyNumberFormat="1" applyFont="1" applyFill="1" applyBorder="1" applyAlignment="1">
      <alignment horizontal="center" vertical="top"/>
    </xf>
    <xf numFmtId="164" fontId="5" fillId="6" borderId="30" xfId="0" applyNumberFormat="1" applyFont="1" applyFill="1" applyBorder="1" applyAlignment="1">
      <alignment horizontal="center" vertical="top"/>
    </xf>
    <xf numFmtId="164" fontId="5" fillId="6" borderId="31" xfId="0" applyNumberFormat="1" applyFont="1" applyFill="1" applyBorder="1" applyAlignment="1">
      <alignment horizontal="center" vertical="top"/>
    </xf>
    <xf numFmtId="164" fontId="5" fillId="2" borderId="25" xfId="0" applyNumberFormat="1" applyFont="1" applyFill="1" applyBorder="1" applyAlignment="1">
      <alignment horizontal="center" vertical="top"/>
    </xf>
    <xf numFmtId="0" fontId="5" fillId="2" borderId="11" xfId="0" applyFont="1" applyFill="1" applyBorder="1" applyAlignment="1">
      <alignment horizontal="left" vertical="top" wrapText="1" indent="1"/>
    </xf>
    <xf numFmtId="0" fontId="5" fillId="2" borderId="12" xfId="0" applyFont="1" applyFill="1" applyBorder="1" applyAlignment="1">
      <alignment horizontal="left" vertical="top" wrapText="1" indent="1"/>
    </xf>
    <xf numFmtId="0" fontId="5" fillId="0" borderId="63" xfId="0" applyFont="1" applyFill="1" applyBorder="1" applyAlignment="1">
      <alignment horizontal="left" vertical="top" wrapText="1" indent="1"/>
    </xf>
    <xf numFmtId="0" fontId="5" fillId="0" borderId="50" xfId="0" applyFont="1" applyFill="1" applyBorder="1" applyAlignment="1">
      <alignment horizontal="left" vertical="top" wrapText="1" indent="1"/>
    </xf>
    <xf numFmtId="0" fontId="5" fillId="0" borderId="43" xfId="0" applyFont="1" applyFill="1" applyBorder="1" applyAlignment="1">
      <alignment horizontal="left" vertical="top" wrapText="1" indent="1"/>
    </xf>
    <xf numFmtId="0" fontId="5" fillId="2" borderId="10" xfId="0" applyFont="1" applyFill="1" applyBorder="1" applyAlignment="1">
      <alignment horizontal="left" vertical="top" wrapText="1" indent="1"/>
    </xf>
    <xf numFmtId="0" fontId="4" fillId="3" borderId="1" xfId="0" applyFont="1" applyFill="1" applyBorder="1" applyAlignment="1">
      <alignment vertical="top"/>
    </xf>
    <xf numFmtId="0" fontId="4" fillId="3" borderId="2" xfId="0" applyFont="1" applyFill="1" applyBorder="1" applyAlignment="1">
      <alignment vertical="top"/>
    </xf>
    <xf numFmtId="0" fontId="5" fillId="6" borderId="39" xfId="0" applyFont="1" applyFill="1" applyBorder="1" applyAlignment="1">
      <alignment horizontal="left" vertical="top" wrapText="1"/>
    </xf>
    <xf numFmtId="0" fontId="10" fillId="2" borderId="63" xfId="0" applyFont="1" applyFill="1" applyBorder="1" applyAlignment="1">
      <alignment horizontal="left" vertical="top" wrapText="1" indent="1"/>
    </xf>
    <xf numFmtId="0" fontId="10" fillId="2" borderId="50" xfId="0" applyFont="1" applyFill="1" applyBorder="1" applyAlignment="1">
      <alignment horizontal="left" vertical="top" wrapText="1" indent="1"/>
    </xf>
    <xf numFmtId="0" fontId="10" fillId="2" borderId="43" xfId="0" applyFont="1" applyFill="1" applyBorder="1" applyAlignment="1">
      <alignment horizontal="left" vertical="top" wrapText="1" indent="1"/>
    </xf>
    <xf numFmtId="0" fontId="5" fillId="6" borderId="47"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6" borderId="14" xfId="0" applyFont="1" applyFill="1" applyBorder="1" applyAlignment="1">
      <alignment horizontal="left" vertical="top" wrapText="1"/>
    </xf>
    <xf numFmtId="0" fontId="10" fillId="2" borderId="11" xfId="0" applyFont="1" applyFill="1" applyBorder="1" applyAlignment="1">
      <alignment horizontal="left" vertical="top" wrapText="1" indent="1"/>
    </xf>
    <xf numFmtId="0" fontId="10" fillId="2" borderId="12" xfId="0" applyFont="1" applyFill="1" applyBorder="1" applyAlignment="1">
      <alignment horizontal="left" vertical="top" wrapText="1" indent="1"/>
    </xf>
    <xf numFmtId="0" fontId="10" fillId="2" borderId="13" xfId="0" applyFont="1" applyFill="1" applyBorder="1" applyAlignment="1">
      <alignment horizontal="left" vertical="top" wrapText="1" indent="1"/>
    </xf>
    <xf numFmtId="0" fontId="5" fillId="6" borderId="10" xfId="0" applyFont="1" applyFill="1" applyBorder="1" applyAlignment="1">
      <alignment horizontal="left" vertical="top" wrapText="1"/>
    </xf>
    <xf numFmtId="0" fontId="4" fillId="3" borderId="60" xfId="0" applyFont="1" applyFill="1" applyBorder="1" applyAlignment="1">
      <alignment vertical="top"/>
    </xf>
    <xf numFmtId="0" fontId="4" fillId="3" borderId="61" xfId="0" applyFont="1" applyFill="1" applyBorder="1" applyAlignment="1">
      <alignment vertical="top"/>
    </xf>
    <xf numFmtId="0" fontId="5" fillId="2" borderId="43" xfId="0" applyFont="1" applyFill="1" applyBorder="1" applyAlignment="1">
      <alignment horizontal="left" vertical="top" wrapText="1"/>
    </xf>
    <xf numFmtId="0" fontId="35" fillId="0" borderId="14" xfId="0" applyFont="1" applyFill="1" applyBorder="1" applyAlignment="1">
      <alignment vertical="top" wrapText="1"/>
    </xf>
    <xf numFmtId="0" fontId="35" fillId="0" borderId="18" xfId="0" applyFont="1" applyFill="1" applyBorder="1" applyAlignment="1">
      <alignment vertical="top" wrapText="1"/>
    </xf>
    <xf numFmtId="0" fontId="35" fillId="0" borderId="22" xfId="0" applyFont="1" applyFill="1" applyBorder="1" applyAlignment="1">
      <alignment vertical="top" wrapText="1"/>
    </xf>
    <xf numFmtId="0" fontId="35" fillId="0" borderId="14" xfId="0" applyFont="1" applyFill="1" applyBorder="1" applyAlignment="1">
      <alignment horizontal="center" vertical="top" wrapText="1"/>
    </xf>
    <xf numFmtId="0" fontId="35" fillId="0" borderId="22" xfId="0" applyFont="1" applyFill="1" applyBorder="1" applyAlignment="1">
      <alignment horizontal="center" vertical="top" wrapText="1"/>
    </xf>
    <xf numFmtId="0" fontId="35" fillId="0" borderId="18" xfId="0" applyFont="1" applyFill="1" applyBorder="1" applyAlignment="1">
      <alignment horizontal="center" vertical="top" wrapText="1"/>
    </xf>
    <xf numFmtId="0" fontId="35" fillId="0" borderId="17" xfId="0" applyFont="1" applyFill="1" applyBorder="1" applyAlignment="1">
      <alignment vertical="top" wrapText="1"/>
    </xf>
    <xf numFmtId="0" fontId="35" fillId="0" borderId="21" xfId="0" applyFont="1" applyFill="1" applyBorder="1" applyAlignment="1">
      <alignment vertical="top" wrapText="1"/>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5" fillId="0" borderId="14" xfId="0" applyFont="1" applyFill="1" applyBorder="1" applyAlignment="1">
      <alignment horizontal="left" vertical="top" wrapText="1"/>
    </xf>
    <xf numFmtId="0" fontId="35" fillId="0" borderId="18" xfId="0" applyFont="1" applyFill="1" applyBorder="1" applyAlignment="1">
      <alignment horizontal="left" vertical="top" wrapText="1"/>
    </xf>
    <xf numFmtId="0" fontId="35" fillId="0" borderId="15" xfId="0" applyFont="1" applyFill="1" applyBorder="1" applyAlignment="1">
      <alignment horizontal="center" vertical="top" wrapText="1"/>
    </xf>
    <xf numFmtId="0" fontId="35" fillId="0" borderId="19" xfId="0" applyFont="1" applyFill="1" applyBorder="1" applyAlignment="1">
      <alignment horizontal="center" vertical="top" wrapText="1"/>
    </xf>
    <xf numFmtId="0" fontId="41" fillId="2" borderId="0" xfId="0" applyFont="1" applyFill="1" applyAlignment="1">
      <alignment vertical="top" wrapText="1"/>
    </xf>
    <xf numFmtId="0" fontId="12" fillId="2" borderId="4" xfId="0" applyFont="1" applyFill="1" applyBorder="1" applyAlignment="1">
      <alignment vertical="top" wrapText="1"/>
    </xf>
    <xf numFmtId="0" fontId="42" fillId="2" borderId="5" xfId="0" applyFont="1" applyFill="1" applyBorder="1" applyAlignment="1">
      <alignment vertical="top"/>
    </xf>
    <xf numFmtId="0" fontId="42" fillId="2" borderId="6" xfId="0" applyFont="1" applyFill="1" applyBorder="1" applyAlignment="1">
      <alignment vertical="top"/>
    </xf>
    <xf numFmtId="0" fontId="41" fillId="2" borderId="0" xfId="0" applyFont="1" applyFill="1" applyAlignment="1">
      <alignment vertical="top"/>
    </xf>
    <xf numFmtId="0" fontId="41" fillId="2" borderId="1" xfId="0" applyFont="1" applyFill="1" applyBorder="1" applyAlignment="1">
      <alignment vertical="top" wrapText="1"/>
    </xf>
    <xf numFmtId="0" fontId="41" fillId="2" borderId="2" xfId="0" applyFont="1" applyFill="1" applyBorder="1" applyAlignment="1">
      <alignment vertical="top" wrapText="1"/>
    </xf>
    <xf numFmtId="0" fontId="41" fillId="2" borderId="3" xfId="0" applyFont="1" applyFill="1" applyBorder="1" applyAlignment="1">
      <alignment vertical="top" wrapText="1"/>
    </xf>
  </cellXfs>
  <cellStyles count="3">
    <cellStyle name="Hyperlink" xfId="1" builtinId="8"/>
    <cellStyle name="Normal" xfId="0" builtinId="0"/>
    <cellStyle name="Percent" xfId="2" builtinId="5"/>
  </cellStyles>
  <dxfs count="467">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79F8D"/>
        </patternFill>
      </fill>
    </dxf>
    <dxf>
      <fill>
        <patternFill>
          <bgColor rgb="FFA9D08E"/>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Medium9"/>
  <colors>
    <mruColors>
      <color rgb="FFCDFFF4"/>
      <color rgb="FFA9D08E"/>
      <color rgb="FFF79F8D"/>
      <color rgb="FF0000FF"/>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8.png"/><Relationship Id="rId5" Type="http://schemas.openxmlformats.org/officeDocument/2006/relationships/image" Target="../media/image9.jpe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8.png"/><Relationship Id="rId5" Type="http://schemas.openxmlformats.org/officeDocument/2006/relationships/image" Target="../media/image10.jpe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9526</xdr:colOff>
      <xdr:row>11</xdr:row>
      <xdr:rowOff>136522</xdr:rowOff>
    </xdr:from>
    <xdr:to>
      <xdr:col>13</xdr:col>
      <xdr:colOff>559952</xdr:colOff>
      <xdr:row>16</xdr:row>
      <xdr:rowOff>47624</xdr:rowOff>
    </xdr:to>
    <xdr:pic>
      <xdr:nvPicPr>
        <xdr:cNvPr id="3" name="Picture 1" descr="standard-9">
          <a:extLst>
            <a:ext uri="{FF2B5EF4-FFF2-40B4-BE49-F238E27FC236}">
              <a16:creationId xmlns:a16="http://schemas.microsoft.com/office/drawing/2014/main" id="{700CB6EF-0AED-4511-8417-4C568982C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32"/>
        <a:stretch>
          <a:fillRect/>
        </a:stretch>
      </xdr:blipFill>
      <xdr:spPr bwMode="auto">
        <a:xfrm>
          <a:off x="123826" y="2127247"/>
          <a:ext cx="7865626" cy="108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42333</xdr:colOff>
      <xdr:row>11</xdr:row>
      <xdr:rowOff>167215</xdr:rowOff>
    </xdr:from>
    <xdr:to>
      <xdr:col>12</xdr:col>
      <xdr:colOff>139700</xdr:colOff>
      <xdr:row>15</xdr:row>
      <xdr:rowOff>53974</xdr:rowOff>
    </xdr:to>
    <xdr:sp macro="" textlink="">
      <xdr:nvSpPr>
        <xdr:cNvPr id="5" name="Text Box 2">
          <a:extLst>
            <a:ext uri="{FF2B5EF4-FFF2-40B4-BE49-F238E27FC236}">
              <a16:creationId xmlns:a16="http://schemas.microsoft.com/office/drawing/2014/main" id="{43FB30DE-C66D-473A-AC39-343A3E08DD00}"/>
            </a:ext>
          </a:extLst>
        </xdr:cNvPr>
        <xdr:cNvSpPr txBox="1">
          <a:spLocks noChangeArrowheads="1"/>
        </xdr:cNvSpPr>
      </xdr:nvSpPr>
      <xdr:spPr bwMode="auto">
        <a:xfrm>
          <a:off x="223308" y="2157940"/>
          <a:ext cx="6802967" cy="734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National Safety and Quality Health Service (NSQHS) Standards</a:t>
          </a: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Standard</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8 Recognising and Responding to Acute Deterioration - Edition 2</a:t>
          </a:r>
          <a:endParaRPr lang="en-AU" sz="18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13</xdr:col>
      <xdr:colOff>506942</xdr:colOff>
      <xdr:row>11</xdr:row>
      <xdr:rowOff>44450</xdr:rowOff>
    </xdr:from>
    <xdr:to>
      <xdr:col>15</xdr:col>
      <xdr:colOff>565150</xdr:colOff>
      <xdr:row>16</xdr:row>
      <xdr:rowOff>73095</xdr:rowOff>
    </xdr:to>
    <xdr:pic>
      <xdr:nvPicPr>
        <xdr:cNvPr id="6" name="Picture 3" descr="Icon for the Recognising and Responding to Acute Deterioration Standard">
          <a:extLst>
            <a:ext uri="{FF2B5EF4-FFF2-40B4-BE49-F238E27FC236}">
              <a16:creationId xmlns:a16="http://schemas.microsoft.com/office/drawing/2014/main" id="{7FBCB70E-D548-403F-802C-CD711BB1B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6442" y="2035175"/>
          <a:ext cx="1277408" cy="1200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16</xdr:col>
      <xdr:colOff>0</xdr:colOff>
      <xdr:row>9</xdr:row>
      <xdr:rowOff>161925</xdr:rowOff>
    </xdr:to>
    <xdr:pic>
      <xdr:nvPicPr>
        <xdr:cNvPr id="8" name="Picture 7">
          <a:extLst>
            <a:ext uri="{FF2B5EF4-FFF2-40B4-BE49-F238E27FC236}">
              <a16:creationId xmlns:a16="http://schemas.microsoft.com/office/drawing/2014/main" id="{05D56EB4-A53A-4DE3-9A9B-F11137FC488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80975" y="0"/>
          <a:ext cx="9144000" cy="1790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xdr:colOff>
      <xdr:row>12</xdr:row>
      <xdr:rowOff>31748</xdr:rowOff>
    </xdr:from>
    <xdr:to>
      <xdr:col>12</xdr:col>
      <xdr:colOff>531376</xdr:colOff>
      <xdr:row>16</xdr:row>
      <xdr:rowOff>52917</xdr:rowOff>
    </xdr:to>
    <xdr:pic>
      <xdr:nvPicPr>
        <xdr:cNvPr id="7" name="Picture 1" descr="standard-9">
          <a:extLst>
            <a:ext uri="{FF2B5EF4-FFF2-40B4-BE49-F238E27FC236}">
              <a16:creationId xmlns:a16="http://schemas.microsoft.com/office/drawing/2014/main" id="{D0D816F5-A607-4F58-9DAF-1C8B0EC83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32"/>
        <a:stretch>
          <a:fillRect/>
        </a:stretch>
      </xdr:blipFill>
      <xdr:spPr bwMode="auto">
        <a:xfrm>
          <a:off x="148166" y="2275415"/>
          <a:ext cx="7272960" cy="1026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61383</xdr:colOff>
      <xdr:row>12</xdr:row>
      <xdr:rowOff>5290</xdr:rowOff>
    </xdr:from>
    <xdr:to>
      <xdr:col>12</xdr:col>
      <xdr:colOff>158750</xdr:colOff>
      <xdr:row>16</xdr:row>
      <xdr:rowOff>28575</xdr:rowOff>
    </xdr:to>
    <xdr:sp macro="" textlink="">
      <xdr:nvSpPr>
        <xdr:cNvPr id="8" name="Text Box 2">
          <a:extLst>
            <a:ext uri="{FF2B5EF4-FFF2-40B4-BE49-F238E27FC236}">
              <a16:creationId xmlns:a16="http://schemas.microsoft.com/office/drawing/2014/main" id="{4F05DB2C-56CB-4161-9009-E1320F98A54D}"/>
            </a:ext>
          </a:extLst>
        </xdr:cNvPr>
        <xdr:cNvSpPr txBox="1">
          <a:spLocks noChangeArrowheads="1"/>
        </xdr:cNvSpPr>
      </xdr:nvSpPr>
      <xdr:spPr bwMode="auto">
        <a:xfrm>
          <a:off x="194733" y="1948390"/>
          <a:ext cx="6802967" cy="102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8 Recognising and Responding to Acute Deterioration</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800">
              <a:solidFill>
                <a:srgbClr val="FFFFFF"/>
              </a:solidFill>
              <a:effectLst/>
              <a:latin typeface="MetaOT-Norm"/>
              <a:ea typeface="Times New Roman" panose="02020603050405020304" pitchFamily="18" charset="0"/>
              <a:cs typeface="Times New Roman" panose="02020603050405020304" pitchFamily="18" charset="0"/>
            </a:rPr>
            <a:t>Facility collection audit tool</a:t>
          </a:r>
          <a:r>
            <a:rPr lang="en-AU" sz="18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18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554567</xdr:colOff>
      <xdr:row>11</xdr:row>
      <xdr:rowOff>63500</xdr:rowOff>
    </xdr:from>
    <xdr:to>
      <xdr:col>14</xdr:col>
      <xdr:colOff>698500</xdr:colOff>
      <xdr:row>16</xdr:row>
      <xdr:rowOff>101670</xdr:rowOff>
    </xdr:to>
    <xdr:pic>
      <xdr:nvPicPr>
        <xdr:cNvPr id="9" name="Picture 3" descr="Icon for the Recognising and Responding to Acute Deterioration Standard">
          <a:extLst>
            <a:ext uri="{FF2B5EF4-FFF2-40B4-BE49-F238E27FC236}">
              <a16:creationId xmlns:a16="http://schemas.microsoft.com/office/drawing/2014/main" id="{AFDB0346-9625-441C-A85B-11D0F027DC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44317" y="1968500"/>
          <a:ext cx="1371600" cy="1202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243</xdr:row>
      <xdr:rowOff>0</xdr:rowOff>
    </xdr:from>
    <xdr:to>
      <xdr:col>2</xdr:col>
      <xdr:colOff>361950</xdr:colOff>
      <xdr:row>245</xdr:row>
      <xdr:rowOff>13307</xdr:rowOff>
    </xdr:to>
    <xdr:pic>
      <xdr:nvPicPr>
        <xdr:cNvPr id="11" name="Picture 10">
          <a:extLst>
            <a:ext uri="{FF2B5EF4-FFF2-40B4-BE49-F238E27FC236}">
              <a16:creationId xmlns:a16="http://schemas.microsoft.com/office/drawing/2014/main" id="{23C97447-A623-4B55-B73A-809A5A042A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46301025"/>
          <a:ext cx="971550" cy="337157"/>
        </a:xfrm>
        <a:prstGeom prst="rect">
          <a:avLst/>
        </a:prstGeom>
      </xdr:spPr>
    </xdr:pic>
    <xdr:clientData/>
  </xdr:twoCellAnchor>
  <xdr:twoCellAnchor editAs="oneCell">
    <xdr:from>
      <xdr:col>1</xdr:col>
      <xdr:colOff>0</xdr:colOff>
      <xdr:row>0</xdr:row>
      <xdr:rowOff>0</xdr:rowOff>
    </xdr:from>
    <xdr:to>
      <xdr:col>14</xdr:col>
      <xdr:colOff>762000</xdr:colOff>
      <xdr:row>10</xdr:row>
      <xdr:rowOff>104774</xdr:rowOff>
    </xdr:to>
    <xdr:pic>
      <xdr:nvPicPr>
        <xdr:cNvPr id="12" name="Picture 11">
          <a:extLst>
            <a:ext uri="{FF2B5EF4-FFF2-40B4-BE49-F238E27FC236}">
              <a16:creationId xmlns:a16="http://schemas.microsoft.com/office/drawing/2014/main" id="{5D9CB182-45DC-4D39-BED3-551D53326F7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8686800" cy="172402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95249</xdr:rowOff>
    </xdr:from>
    <xdr:to>
      <xdr:col>12</xdr:col>
      <xdr:colOff>52917</xdr:colOff>
      <xdr:row>13</xdr:row>
      <xdr:rowOff>114299</xdr:rowOff>
    </xdr:to>
    <xdr:pic>
      <xdr:nvPicPr>
        <xdr:cNvPr id="8" name="Picture 1" descr="standard-9">
          <a:extLst>
            <a:ext uri="{FF2B5EF4-FFF2-40B4-BE49-F238E27FC236}">
              <a16:creationId xmlns:a16="http://schemas.microsoft.com/office/drawing/2014/main" id="{1FA94F54-DC0D-464A-B334-48148C9B5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32"/>
        <a:stretch>
          <a:fillRect/>
        </a:stretch>
      </xdr:blipFill>
      <xdr:spPr bwMode="auto">
        <a:xfrm>
          <a:off x="133350" y="2038349"/>
          <a:ext cx="6758517"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29632</xdr:colOff>
      <xdr:row>9</xdr:row>
      <xdr:rowOff>89957</xdr:rowOff>
    </xdr:from>
    <xdr:to>
      <xdr:col>11</xdr:col>
      <xdr:colOff>349249</xdr:colOff>
      <xdr:row>13</xdr:row>
      <xdr:rowOff>47625</xdr:rowOff>
    </xdr:to>
    <xdr:sp macro="" textlink="">
      <xdr:nvSpPr>
        <xdr:cNvPr id="9" name="Text Box 2">
          <a:extLst>
            <a:ext uri="{FF2B5EF4-FFF2-40B4-BE49-F238E27FC236}">
              <a16:creationId xmlns:a16="http://schemas.microsoft.com/office/drawing/2014/main" id="{A3A85F5E-5381-42AA-A9B0-ACADB3448322}"/>
            </a:ext>
          </a:extLst>
        </xdr:cNvPr>
        <xdr:cNvSpPr txBox="1">
          <a:spLocks noChangeArrowheads="1"/>
        </xdr:cNvSpPr>
      </xdr:nvSpPr>
      <xdr:spPr bwMode="auto">
        <a:xfrm>
          <a:off x="162982" y="1547282"/>
          <a:ext cx="6415617" cy="976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8 Recognising</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and Responding to Acute Deterioration</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800">
              <a:solidFill>
                <a:srgbClr val="FFFFFF"/>
              </a:solidFill>
              <a:effectLst/>
              <a:latin typeface="MetaOT-Norm"/>
              <a:ea typeface="Times New Roman" panose="02020603050405020304" pitchFamily="18" charset="0"/>
              <a:cs typeface="Times New Roman" panose="02020603050405020304" pitchFamily="18" charset="0"/>
            </a:rPr>
            <a:t>Ward/Unit collection audit tool</a:t>
          </a:r>
          <a:r>
            <a:rPr lang="en-AU" sz="18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18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41276</xdr:colOff>
      <xdr:row>9</xdr:row>
      <xdr:rowOff>47625</xdr:rowOff>
    </xdr:from>
    <xdr:to>
      <xdr:col>13</xdr:col>
      <xdr:colOff>591611</xdr:colOff>
      <xdr:row>14</xdr:row>
      <xdr:rowOff>3241</xdr:rowOff>
    </xdr:to>
    <xdr:pic>
      <xdr:nvPicPr>
        <xdr:cNvPr id="10" name="Picture 3" descr="Icon for the Recognising and Responding to Acute Deterioration Standard">
          <a:extLst>
            <a:ext uri="{FF2B5EF4-FFF2-40B4-BE49-F238E27FC236}">
              <a16:creationId xmlns:a16="http://schemas.microsoft.com/office/drawing/2014/main" id="{452A4D30-FE5E-4A2E-BAF5-AFB406B0B3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0226" y="1504950"/>
          <a:ext cx="1159935" cy="1136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2</xdr:col>
      <xdr:colOff>361950</xdr:colOff>
      <xdr:row>61</xdr:row>
      <xdr:rowOff>13307</xdr:rowOff>
    </xdr:to>
    <xdr:pic>
      <xdr:nvPicPr>
        <xdr:cNvPr id="12" name="Picture 11">
          <a:extLst>
            <a:ext uri="{FF2B5EF4-FFF2-40B4-BE49-F238E27FC236}">
              <a16:creationId xmlns:a16="http://schemas.microsoft.com/office/drawing/2014/main" id="{F2D19141-167E-494A-8FD2-0ABF235242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10668000"/>
          <a:ext cx="971550" cy="337157"/>
        </a:xfrm>
        <a:prstGeom prst="rect">
          <a:avLst/>
        </a:prstGeom>
      </xdr:spPr>
    </xdr:pic>
    <xdr:clientData/>
  </xdr:twoCellAnchor>
  <xdr:twoCellAnchor editAs="oneCell">
    <xdr:from>
      <xdr:col>1</xdr:col>
      <xdr:colOff>0</xdr:colOff>
      <xdr:row>0</xdr:row>
      <xdr:rowOff>0</xdr:rowOff>
    </xdr:from>
    <xdr:to>
      <xdr:col>16</xdr:col>
      <xdr:colOff>6350</xdr:colOff>
      <xdr:row>7</xdr:row>
      <xdr:rowOff>142240</xdr:rowOff>
    </xdr:to>
    <xdr:pic>
      <xdr:nvPicPr>
        <xdr:cNvPr id="7" name="Picture 6">
          <a:extLst>
            <a:ext uri="{FF2B5EF4-FFF2-40B4-BE49-F238E27FC236}">
              <a16:creationId xmlns:a16="http://schemas.microsoft.com/office/drawing/2014/main" id="{F000EE5E-0097-4EC0-95D4-A0FFBC8BE9E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95249</xdr:rowOff>
    </xdr:from>
    <xdr:to>
      <xdr:col>12</xdr:col>
      <xdr:colOff>52917</xdr:colOff>
      <xdr:row>13</xdr:row>
      <xdr:rowOff>114299</xdr:rowOff>
    </xdr:to>
    <xdr:pic>
      <xdr:nvPicPr>
        <xdr:cNvPr id="8" name="Picture 1" descr="standard-9">
          <a:extLst>
            <a:ext uri="{FF2B5EF4-FFF2-40B4-BE49-F238E27FC236}">
              <a16:creationId xmlns:a16="http://schemas.microsoft.com/office/drawing/2014/main" id="{E2CFC12A-BB39-4D1E-BE18-9C22B00C3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32"/>
        <a:stretch>
          <a:fillRect/>
        </a:stretch>
      </xdr:blipFill>
      <xdr:spPr bwMode="auto">
        <a:xfrm>
          <a:off x="133350" y="1552574"/>
          <a:ext cx="6758517"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29632</xdr:colOff>
      <xdr:row>9</xdr:row>
      <xdr:rowOff>89957</xdr:rowOff>
    </xdr:from>
    <xdr:to>
      <xdr:col>11</xdr:col>
      <xdr:colOff>349249</xdr:colOff>
      <xdr:row>13</xdr:row>
      <xdr:rowOff>47625</xdr:rowOff>
    </xdr:to>
    <xdr:sp macro="" textlink="">
      <xdr:nvSpPr>
        <xdr:cNvPr id="9" name="Text Box 2">
          <a:extLst>
            <a:ext uri="{FF2B5EF4-FFF2-40B4-BE49-F238E27FC236}">
              <a16:creationId xmlns:a16="http://schemas.microsoft.com/office/drawing/2014/main" id="{1C8BAA17-9468-41ED-8B49-90534EC3771D}"/>
            </a:ext>
          </a:extLst>
        </xdr:cNvPr>
        <xdr:cNvSpPr txBox="1">
          <a:spLocks noChangeArrowheads="1"/>
        </xdr:cNvSpPr>
      </xdr:nvSpPr>
      <xdr:spPr bwMode="auto">
        <a:xfrm>
          <a:off x="162982" y="1547282"/>
          <a:ext cx="6415617" cy="976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8 Recognising</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and Responding to Acute Deterioration</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800">
              <a:solidFill>
                <a:srgbClr val="FFFFFF"/>
              </a:solidFill>
              <a:effectLst/>
              <a:latin typeface="MetaOT-Norm"/>
              <a:ea typeface="Times New Roman" panose="02020603050405020304" pitchFamily="18" charset="0"/>
              <a:cs typeface="Times New Roman" panose="02020603050405020304" pitchFamily="18" charset="0"/>
            </a:rPr>
            <a:t>Patient collection audit tool</a:t>
          </a:r>
          <a:r>
            <a:rPr lang="en-AU" sz="18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18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41276</xdr:colOff>
      <xdr:row>9</xdr:row>
      <xdr:rowOff>47625</xdr:rowOff>
    </xdr:from>
    <xdr:to>
      <xdr:col>13</xdr:col>
      <xdr:colOff>591611</xdr:colOff>
      <xdr:row>14</xdr:row>
      <xdr:rowOff>3241</xdr:rowOff>
    </xdr:to>
    <xdr:pic>
      <xdr:nvPicPr>
        <xdr:cNvPr id="10" name="Picture 3" descr="Icon for the Recognising and Responding to Acute Deterioration Standard">
          <a:extLst>
            <a:ext uri="{FF2B5EF4-FFF2-40B4-BE49-F238E27FC236}">
              <a16:creationId xmlns:a16="http://schemas.microsoft.com/office/drawing/2014/main" id="{DD4A752E-6C8D-4B33-9976-6CB20D6188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80226" y="1504950"/>
          <a:ext cx="1159935" cy="1136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0</xdr:rowOff>
    </xdr:from>
    <xdr:to>
      <xdr:col>2</xdr:col>
      <xdr:colOff>361950</xdr:colOff>
      <xdr:row>111</xdr:row>
      <xdr:rowOff>13307</xdr:rowOff>
    </xdr:to>
    <xdr:pic>
      <xdr:nvPicPr>
        <xdr:cNvPr id="11" name="Picture 10">
          <a:extLst>
            <a:ext uri="{FF2B5EF4-FFF2-40B4-BE49-F238E27FC236}">
              <a16:creationId xmlns:a16="http://schemas.microsoft.com/office/drawing/2014/main" id="{B96FBBB5-FD1E-4FED-9379-7A0EFDFD8C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20764500"/>
          <a:ext cx="971550" cy="337157"/>
        </a:xfrm>
        <a:prstGeom prst="rect">
          <a:avLst/>
        </a:prstGeom>
      </xdr:spPr>
    </xdr:pic>
    <xdr:clientData/>
  </xdr:twoCellAnchor>
  <xdr:twoCellAnchor editAs="oneCell">
    <xdr:from>
      <xdr:col>1</xdr:col>
      <xdr:colOff>0</xdr:colOff>
      <xdr:row>0</xdr:row>
      <xdr:rowOff>0</xdr:rowOff>
    </xdr:from>
    <xdr:to>
      <xdr:col>16</xdr:col>
      <xdr:colOff>673100</xdr:colOff>
      <xdr:row>7</xdr:row>
      <xdr:rowOff>142240</xdr:rowOff>
    </xdr:to>
    <xdr:pic>
      <xdr:nvPicPr>
        <xdr:cNvPr id="12" name="Picture 11">
          <a:extLst>
            <a:ext uri="{FF2B5EF4-FFF2-40B4-BE49-F238E27FC236}">
              <a16:creationId xmlns:a16="http://schemas.microsoft.com/office/drawing/2014/main" id="{635046F8-49E7-4F2D-90E1-EAEB9C60E60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52918</xdr:colOff>
      <xdr:row>62</xdr:row>
      <xdr:rowOff>158751</xdr:rowOff>
    </xdr:from>
    <xdr:to>
      <xdr:col>2</xdr:col>
      <xdr:colOff>510117</xdr:colOff>
      <xdr:row>62</xdr:row>
      <xdr:rowOff>7409</xdr:rowOff>
    </xdr:to>
    <xdr:pic>
      <xdr:nvPicPr>
        <xdr:cNvPr id="6" name="Picture 5" descr="no 4 copywright logo">
          <a:extLst>
            <a:ext uri="{FF2B5EF4-FFF2-40B4-BE49-F238E27FC236}">
              <a16:creationId xmlns:a16="http://schemas.microsoft.com/office/drawing/2014/main" id="{58187F0D-0291-484C-AD32-7978C66D7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268" y="11903076"/>
          <a:ext cx="1066799" cy="334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10582</xdr:colOff>
      <xdr:row>12</xdr:row>
      <xdr:rowOff>0</xdr:rowOff>
    </xdr:from>
    <xdr:to>
      <xdr:col>15</xdr:col>
      <xdr:colOff>96263</xdr:colOff>
      <xdr:row>16</xdr:row>
      <xdr:rowOff>74084</xdr:rowOff>
    </xdr:to>
    <xdr:pic>
      <xdr:nvPicPr>
        <xdr:cNvPr id="16" name="Picture 1" descr="standard-9">
          <a:extLst>
            <a:ext uri="{FF2B5EF4-FFF2-40B4-BE49-F238E27FC236}">
              <a16:creationId xmlns:a16="http://schemas.microsoft.com/office/drawing/2014/main" id="{8D11FAB5-24B7-40BE-BD05-CCD7633500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2732"/>
        <a:stretch>
          <a:fillRect/>
        </a:stretch>
      </xdr:blipFill>
      <xdr:spPr bwMode="auto">
        <a:xfrm>
          <a:off x="148165" y="2233081"/>
          <a:ext cx="7250598" cy="1090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61383</xdr:colOff>
      <xdr:row>12</xdr:row>
      <xdr:rowOff>5290</xdr:rowOff>
    </xdr:from>
    <xdr:to>
      <xdr:col>14</xdr:col>
      <xdr:colOff>486832</xdr:colOff>
      <xdr:row>16</xdr:row>
      <xdr:rowOff>28575</xdr:rowOff>
    </xdr:to>
    <xdr:sp macro="" textlink="">
      <xdr:nvSpPr>
        <xdr:cNvPr id="17" name="Text Box 2">
          <a:extLst>
            <a:ext uri="{FF2B5EF4-FFF2-40B4-BE49-F238E27FC236}">
              <a16:creationId xmlns:a16="http://schemas.microsoft.com/office/drawing/2014/main" id="{02A3D362-2F9A-499A-BC3E-EFAF80B5F9F5}"/>
            </a:ext>
          </a:extLst>
        </xdr:cNvPr>
        <xdr:cNvSpPr txBox="1">
          <a:spLocks noChangeArrowheads="1"/>
        </xdr:cNvSpPr>
      </xdr:nvSpPr>
      <xdr:spPr bwMode="auto">
        <a:xfrm>
          <a:off x="194733" y="1948390"/>
          <a:ext cx="6807199" cy="102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8 Recognising and Responding to Acute Deterioration</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800">
              <a:solidFill>
                <a:srgbClr val="FFFFFF"/>
              </a:solidFill>
              <a:effectLst/>
              <a:latin typeface="MetaOT-Norm"/>
              <a:ea typeface="Times New Roman" panose="02020603050405020304" pitchFamily="18" charset="0"/>
              <a:cs typeface="Times New Roman" panose="02020603050405020304" pitchFamily="18" charset="0"/>
            </a:rPr>
            <a:t>Ward/Unit level results - Edition 2</a:t>
          </a:r>
          <a:endParaRPr lang="en-AU" sz="18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125105</xdr:colOff>
      <xdr:row>11</xdr:row>
      <xdr:rowOff>85725</xdr:rowOff>
    </xdr:from>
    <xdr:to>
      <xdr:col>16</xdr:col>
      <xdr:colOff>855134</xdr:colOff>
      <xdr:row>17</xdr:row>
      <xdr:rowOff>0</xdr:rowOff>
    </xdr:to>
    <xdr:pic>
      <xdr:nvPicPr>
        <xdr:cNvPr id="18" name="Picture 3" descr="Icon for the Recognising and Responding to Acute Deterioration Standard">
          <a:extLst>
            <a:ext uri="{FF2B5EF4-FFF2-40B4-BE49-F238E27FC236}">
              <a16:creationId xmlns:a16="http://schemas.microsoft.com/office/drawing/2014/main" id="{A16CD9AC-E07C-4402-9F05-83F2046B47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11730" y="2028825"/>
          <a:ext cx="1349154"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2</xdr:col>
      <xdr:colOff>476250</xdr:colOff>
      <xdr:row>62</xdr:row>
      <xdr:rowOff>13307</xdr:rowOff>
    </xdr:to>
    <xdr:pic>
      <xdr:nvPicPr>
        <xdr:cNvPr id="9" name="Picture 8">
          <a:extLst>
            <a:ext uri="{FF2B5EF4-FFF2-40B4-BE49-F238E27FC236}">
              <a16:creationId xmlns:a16="http://schemas.microsoft.com/office/drawing/2014/main" id="{1C574304-1BD6-40FA-ADDD-3B0DD2688F4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0975" y="11668125"/>
          <a:ext cx="981075" cy="337157"/>
        </a:xfrm>
        <a:prstGeom prst="rect">
          <a:avLst/>
        </a:prstGeom>
      </xdr:spPr>
    </xdr:pic>
    <xdr:clientData/>
  </xdr:twoCellAnchor>
  <xdr:twoCellAnchor editAs="oneCell">
    <xdr:from>
      <xdr:col>1</xdr:col>
      <xdr:colOff>0</xdr:colOff>
      <xdr:row>0</xdr:row>
      <xdr:rowOff>0</xdr:rowOff>
    </xdr:from>
    <xdr:to>
      <xdr:col>17</xdr:col>
      <xdr:colOff>0</xdr:colOff>
      <xdr:row>10</xdr:row>
      <xdr:rowOff>66674</xdr:rowOff>
    </xdr:to>
    <xdr:pic>
      <xdr:nvPicPr>
        <xdr:cNvPr id="10" name="Picture 9">
          <a:extLst>
            <a:ext uri="{FF2B5EF4-FFF2-40B4-BE49-F238E27FC236}">
              <a16:creationId xmlns:a16="http://schemas.microsoft.com/office/drawing/2014/main" id="{DF00E7DB-C9BD-4670-B7B9-5764948796DE}"/>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80975" y="0"/>
          <a:ext cx="8791575" cy="168592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52918</xdr:colOff>
      <xdr:row>98</xdr:row>
      <xdr:rowOff>158751</xdr:rowOff>
    </xdr:from>
    <xdr:to>
      <xdr:col>2</xdr:col>
      <xdr:colOff>510117</xdr:colOff>
      <xdr:row>98</xdr:row>
      <xdr:rowOff>7409</xdr:rowOff>
    </xdr:to>
    <xdr:pic>
      <xdr:nvPicPr>
        <xdr:cNvPr id="2" name="Picture 1" descr="no 4 copywright logo">
          <a:extLst>
            <a:ext uri="{FF2B5EF4-FFF2-40B4-BE49-F238E27FC236}">
              <a16:creationId xmlns:a16="http://schemas.microsoft.com/office/drawing/2014/main" id="{0D1B36F0-A644-452C-9127-3E8CF6D43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268" y="12541251"/>
          <a:ext cx="93344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10582</xdr:colOff>
      <xdr:row>11</xdr:row>
      <xdr:rowOff>0</xdr:rowOff>
    </xdr:from>
    <xdr:to>
      <xdr:col>15</xdr:col>
      <xdr:colOff>359833</xdr:colOff>
      <xdr:row>15</xdr:row>
      <xdr:rowOff>74084</xdr:rowOff>
    </xdr:to>
    <xdr:pic>
      <xdr:nvPicPr>
        <xdr:cNvPr id="5" name="Picture 1" descr="standard-9">
          <a:extLst>
            <a:ext uri="{FF2B5EF4-FFF2-40B4-BE49-F238E27FC236}">
              <a16:creationId xmlns:a16="http://schemas.microsoft.com/office/drawing/2014/main" id="{8733356D-0870-4D57-AF8C-5E9437EC1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2732"/>
        <a:stretch>
          <a:fillRect/>
        </a:stretch>
      </xdr:blipFill>
      <xdr:spPr bwMode="auto">
        <a:xfrm>
          <a:off x="148165" y="1905000"/>
          <a:ext cx="7291918" cy="1079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71966</xdr:colOff>
      <xdr:row>11</xdr:row>
      <xdr:rowOff>15873</xdr:rowOff>
    </xdr:from>
    <xdr:to>
      <xdr:col>14</xdr:col>
      <xdr:colOff>412749</xdr:colOff>
      <xdr:row>14</xdr:row>
      <xdr:rowOff>161924</xdr:rowOff>
    </xdr:to>
    <xdr:sp macro="" textlink="">
      <xdr:nvSpPr>
        <xdr:cNvPr id="6" name="Text Box 2">
          <a:extLst>
            <a:ext uri="{FF2B5EF4-FFF2-40B4-BE49-F238E27FC236}">
              <a16:creationId xmlns:a16="http://schemas.microsoft.com/office/drawing/2014/main" id="{C1BF2288-1045-45F7-BE33-0162E4A38621}"/>
            </a:ext>
          </a:extLst>
        </xdr:cNvPr>
        <xdr:cNvSpPr txBox="1">
          <a:spLocks noChangeArrowheads="1"/>
        </xdr:cNvSpPr>
      </xdr:nvSpPr>
      <xdr:spPr bwMode="auto">
        <a:xfrm>
          <a:off x="205316" y="1797048"/>
          <a:ext cx="6398683" cy="984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8 Recognising and Responding</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to Acute Deterioration</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800">
              <a:solidFill>
                <a:srgbClr val="FFFFFF"/>
              </a:solidFill>
              <a:effectLst/>
              <a:latin typeface="MetaOT-Norm"/>
              <a:ea typeface="Times New Roman" panose="02020603050405020304" pitchFamily="18" charset="0"/>
              <a:cs typeface="Times New Roman" panose="02020603050405020304" pitchFamily="18" charset="0"/>
            </a:rPr>
            <a:t>Patient level</a:t>
          </a:r>
          <a:r>
            <a:rPr lang="en-AU" sz="1800" baseline="0">
              <a:solidFill>
                <a:srgbClr val="FFFFFF"/>
              </a:solidFill>
              <a:effectLst/>
              <a:latin typeface="MetaOT-Norm"/>
              <a:ea typeface="Times New Roman" panose="02020603050405020304" pitchFamily="18" charset="0"/>
              <a:cs typeface="Times New Roman" panose="02020603050405020304" pitchFamily="18" charset="0"/>
            </a:rPr>
            <a:t> </a:t>
          </a:r>
          <a:r>
            <a:rPr lang="en-AU" sz="1800">
              <a:solidFill>
                <a:srgbClr val="FFFFFF"/>
              </a:solidFill>
              <a:effectLst/>
              <a:latin typeface="MetaOT-Norm"/>
              <a:ea typeface="Times New Roman" panose="02020603050405020304" pitchFamily="18" charset="0"/>
              <a:cs typeface="Times New Roman" panose="02020603050405020304" pitchFamily="18" charset="0"/>
            </a:rPr>
            <a:t>results - Edition 2</a:t>
          </a:r>
          <a:endParaRPr lang="en-AU" sz="18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400049</xdr:colOff>
      <xdr:row>10</xdr:row>
      <xdr:rowOff>95250</xdr:rowOff>
    </xdr:from>
    <xdr:to>
      <xdr:col>16</xdr:col>
      <xdr:colOff>1000125</xdr:colOff>
      <xdr:row>15</xdr:row>
      <xdr:rowOff>122943</xdr:rowOff>
    </xdr:to>
    <xdr:pic>
      <xdr:nvPicPr>
        <xdr:cNvPr id="7" name="Picture 3" descr="Icon for the Recognising and Responding to Acute Deterioration Standard">
          <a:extLst>
            <a:ext uri="{FF2B5EF4-FFF2-40B4-BE49-F238E27FC236}">
              <a16:creationId xmlns:a16="http://schemas.microsoft.com/office/drawing/2014/main" id="{D13F1C6A-E6E7-4B6C-8975-175A5BDB88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4" y="1714500"/>
          <a:ext cx="1371601" cy="1189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3</xdr:col>
      <xdr:colOff>0</xdr:colOff>
      <xdr:row>98</xdr:row>
      <xdr:rowOff>13307</xdr:rowOff>
    </xdr:to>
    <xdr:pic>
      <xdr:nvPicPr>
        <xdr:cNvPr id="9" name="Picture 8">
          <a:extLst>
            <a:ext uri="{FF2B5EF4-FFF2-40B4-BE49-F238E27FC236}">
              <a16:creationId xmlns:a16="http://schemas.microsoft.com/office/drawing/2014/main" id="{DA844CCD-CE9F-4076-8074-E25698D5C91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0975" y="21107400"/>
          <a:ext cx="981075" cy="337157"/>
        </a:xfrm>
        <a:prstGeom prst="rect">
          <a:avLst/>
        </a:prstGeom>
      </xdr:spPr>
    </xdr:pic>
    <xdr:clientData/>
  </xdr:twoCellAnchor>
  <xdr:twoCellAnchor editAs="oneCell">
    <xdr:from>
      <xdr:col>1</xdr:col>
      <xdr:colOff>0</xdr:colOff>
      <xdr:row>0</xdr:row>
      <xdr:rowOff>0</xdr:rowOff>
    </xdr:from>
    <xdr:to>
      <xdr:col>17</xdr:col>
      <xdr:colOff>0</xdr:colOff>
      <xdr:row>9</xdr:row>
      <xdr:rowOff>133349</xdr:rowOff>
    </xdr:to>
    <xdr:pic>
      <xdr:nvPicPr>
        <xdr:cNvPr id="10" name="Picture 9">
          <a:extLst>
            <a:ext uri="{FF2B5EF4-FFF2-40B4-BE49-F238E27FC236}">
              <a16:creationId xmlns:a16="http://schemas.microsoft.com/office/drawing/2014/main" id="{511276B9-E01D-484F-BDEE-F45EDB6EFA94}"/>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80975" y="0"/>
          <a:ext cx="8743950" cy="159067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9524</xdr:colOff>
      <xdr:row>9</xdr:row>
      <xdr:rowOff>57149</xdr:rowOff>
    </xdr:from>
    <xdr:to>
      <xdr:col>4</xdr:col>
      <xdr:colOff>3828840</xdr:colOff>
      <xdr:row>13</xdr:row>
      <xdr:rowOff>19050</xdr:rowOff>
    </xdr:to>
    <xdr:pic>
      <xdr:nvPicPr>
        <xdr:cNvPr id="3" name="Picture 1" descr="standard-9">
          <a:extLst>
            <a:ext uri="{FF2B5EF4-FFF2-40B4-BE49-F238E27FC236}">
              <a16:creationId xmlns:a16="http://schemas.microsoft.com/office/drawing/2014/main" id="{8DD058C0-2C27-4C30-BA51-5868CF28C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32"/>
        <a:stretch>
          <a:fillRect/>
        </a:stretch>
      </xdr:blipFill>
      <xdr:spPr bwMode="auto">
        <a:xfrm>
          <a:off x="9524" y="2000249"/>
          <a:ext cx="6800641" cy="981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9</xdr:row>
      <xdr:rowOff>38099</xdr:rowOff>
    </xdr:from>
    <xdr:to>
      <xdr:col>4</xdr:col>
      <xdr:colOff>3524250</xdr:colOff>
      <xdr:row>12</xdr:row>
      <xdr:rowOff>171449</xdr:rowOff>
    </xdr:to>
    <xdr:sp macro="" textlink="">
      <xdr:nvSpPr>
        <xdr:cNvPr id="4" name="Text Box 2">
          <a:extLst>
            <a:ext uri="{FF2B5EF4-FFF2-40B4-BE49-F238E27FC236}">
              <a16:creationId xmlns:a16="http://schemas.microsoft.com/office/drawing/2014/main" id="{825A63FC-4B8B-4FAE-9FF0-58C45BBB3990}"/>
            </a:ext>
          </a:extLst>
        </xdr:cNvPr>
        <xdr:cNvSpPr txBox="1">
          <a:spLocks noChangeArrowheads="1"/>
        </xdr:cNvSpPr>
      </xdr:nvSpPr>
      <xdr:spPr bwMode="auto">
        <a:xfrm>
          <a:off x="228600" y="1495424"/>
          <a:ext cx="64198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8 Recognising and Responding to Acute Deterioration</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800">
              <a:solidFill>
                <a:srgbClr val="FFFFFF"/>
              </a:solidFill>
              <a:effectLst/>
              <a:latin typeface="MetaOT-Norm"/>
              <a:ea typeface="Times New Roman" panose="02020603050405020304" pitchFamily="18" charset="0"/>
              <a:cs typeface="Times New Roman" panose="02020603050405020304" pitchFamily="18" charset="0"/>
            </a:rPr>
            <a:t>Measurement Plan</a:t>
          </a:r>
          <a:r>
            <a:rPr lang="en-AU" sz="1800" baseline="0">
              <a:solidFill>
                <a:srgbClr val="FFFFFF"/>
              </a:solidFill>
              <a:effectLst/>
              <a:latin typeface="MetaOT-Norm"/>
              <a:ea typeface="Times New Roman" panose="02020603050405020304" pitchFamily="18" charset="0"/>
              <a:cs typeface="Times New Roman" panose="02020603050405020304" pitchFamily="18" charset="0"/>
            </a:rPr>
            <a:t> - Edition 2</a:t>
          </a:r>
          <a:endParaRPr lang="en-AU" sz="18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4</xdr:col>
      <xdr:colOff>3848100</xdr:colOff>
      <xdr:row>8</xdr:row>
      <xdr:rowOff>114299</xdr:rowOff>
    </xdr:from>
    <xdr:to>
      <xdr:col>5</xdr:col>
      <xdr:colOff>1152525</xdr:colOff>
      <xdr:row>13</xdr:row>
      <xdr:rowOff>88930</xdr:rowOff>
    </xdr:to>
    <xdr:pic>
      <xdr:nvPicPr>
        <xdr:cNvPr id="5" name="Picture 3" descr="Icon for the Recognising and Responding to Acute Deterioration Standard">
          <a:extLst>
            <a:ext uri="{FF2B5EF4-FFF2-40B4-BE49-F238E27FC236}">
              <a16:creationId xmlns:a16="http://schemas.microsoft.com/office/drawing/2014/main" id="{8000C27D-1D06-49A5-AEF6-9AAF16A538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1895474"/>
          <a:ext cx="1228725" cy="1155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971550</xdr:colOff>
      <xdr:row>62</xdr:row>
      <xdr:rowOff>13307</xdr:rowOff>
    </xdr:to>
    <xdr:pic>
      <xdr:nvPicPr>
        <xdr:cNvPr id="8" name="Picture 7">
          <a:extLst>
            <a:ext uri="{FF2B5EF4-FFF2-40B4-BE49-F238E27FC236}">
              <a16:creationId xmlns:a16="http://schemas.microsoft.com/office/drawing/2014/main" id="{F63C6DEE-D889-46CB-89F0-1EDA7ECA7B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73323450"/>
          <a:ext cx="971550" cy="337157"/>
        </a:xfrm>
        <a:prstGeom prst="rect">
          <a:avLst/>
        </a:prstGeom>
      </xdr:spPr>
    </xdr:pic>
    <xdr:clientData/>
  </xdr:twoCellAnchor>
  <xdr:twoCellAnchor editAs="oneCell">
    <xdr:from>
      <xdr:col>1</xdr:col>
      <xdr:colOff>0</xdr:colOff>
      <xdr:row>0</xdr:row>
      <xdr:rowOff>0</xdr:rowOff>
    </xdr:from>
    <xdr:to>
      <xdr:col>6</xdr:col>
      <xdr:colOff>1473200</xdr:colOff>
      <xdr:row>7</xdr:row>
      <xdr:rowOff>142240</xdr:rowOff>
    </xdr:to>
    <xdr:pic>
      <xdr:nvPicPr>
        <xdr:cNvPr id="9" name="Picture 8">
          <a:extLst>
            <a:ext uri="{FF2B5EF4-FFF2-40B4-BE49-F238E27FC236}">
              <a16:creationId xmlns:a16="http://schemas.microsoft.com/office/drawing/2014/main" id="{E3246274-1E1E-4112-B18C-8A1A7F9DA3D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4:P31"/>
  <sheetViews>
    <sheetView zoomScaleNormal="100" workbookViewId="0"/>
  </sheetViews>
  <sheetFormatPr defaultColWidth="9.140625" defaultRowHeight="14.25" x14ac:dyDescent="0.2"/>
  <cols>
    <col min="1" max="1" width="2.7109375" style="153" customWidth="1"/>
    <col min="2" max="16384" width="9.140625" style="153"/>
  </cols>
  <sheetData>
    <row r="14" spans="2:2" s="151" customFormat="1" ht="12.75" x14ac:dyDescent="0.25">
      <c r="B14" s="150"/>
    </row>
    <row r="15" spans="2:2" s="151" customFormat="1" ht="25.5" x14ac:dyDescent="0.25">
      <c r="B15" s="152"/>
    </row>
    <row r="16" spans="2:2" s="151" customFormat="1" ht="25.5" x14ac:dyDescent="0.25">
      <c r="B16" s="152"/>
    </row>
    <row r="17" spans="2:16" s="151" customFormat="1" x14ac:dyDescent="0.2">
      <c r="B17" s="153"/>
    </row>
    <row r="18" spans="2:16" ht="18" x14ac:dyDescent="0.25">
      <c r="B18" s="154" t="s">
        <v>57</v>
      </c>
    </row>
    <row r="20" spans="2:16" ht="58.5" customHeight="1" x14ac:dyDescent="0.2">
      <c r="B20" s="369" t="s">
        <v>559</v>
      </c>
      <c r="C20" s="370"/>
      <c r="D20" s="370"/>
      <c r="E20" s="370"/>
      <c r="F20" s="370"/>
      <c r="G20" s="370"/>
      <c r="H20" s="370"/>
      <c r="I20" s="370"/>
      <c r="J20" s="370"/>
      <c r="K20" s="370"/>
      <c r="L20" s="370"/>
      <c r="M20" s="370"/>
      <c r="N20" s="370"/>
      <c r="O20" s="370"/>
      <c r="P20" s="370"/>
    </row>
    <row r="22" spans="2:16" ht="20.25" x14ac:dyDescent="0.3">
      <c r="B22" s="155" t="s">
        <v>19</v>
      </c>
    </row>
    <row r="24" spans="2:16" x14ac:dyDescent="0.2">
      <c r="B24" s="374" t="s">
        <v>273</v>
      </c>
      <c r="C24" s="374"/>
      <c r="D24" s="374"/>
      <c r="E24" s="371" t="s">
        <v>303</v>
      </c>
      <c r="F24" s="371"/>
      <c r="G24" s="371"/>
      <c r="H24" s="371"/>
      <c r="I24" s="371"/>
      <c r="J24" s="371"/>
      <c r="K24" s="371"/>
      <c r="L24" s="371"/>
      <c r="M24" s="371"/>
      <c r="N24" s="371"/>
      <c r="O24" s="371"/>
      <c r="P24" s="371"/>
    </row>
    <row r="25" spans="2:16" x14ac:dyDescent="0.2">
      <c r="B25" s="374" t="s">
        <v>274</v>
      </c>
      <c r="C25" s="374"/>
      <c r="D25" s="374"/>
      <c r="E25" s="371" t="s">
        <v>304</v>
      </c>
      <c r="F25" s="371"/>
      <c r="G25" s="371"/>
      <c r="H25" s="371"/>
      <c r="I25" s="371"/>
      <c r="J25" s="371"/>
      <c r="K25" s="371"/>
      <c r="L25" s="371"/>
      <c r="M25" s="371"/>
      <c r="N25" s="371"/>
      <c r="O25" s="371"/>
      <c r="P25" s="371"/>
    </row>
    <row r="26" spans="2:16" x14ac:dyDescent="0.2">
      <c r="B26" s="374" t="s">
        <v>275</v>
      </c>
      <c r="C26" s="374"/>
      <c r="D26" s="374"/>
      <c r="E26" s="372" t="s">
        <v>560</v>
      </c>
      <c r="F26" s="371"/>
      <c r="G26" s="371"/>
      <c r="H26" s="371"/>
      <c r="I26" s="371"/>
      <c r="J26" s="371"/>
      <c r="K26" s="371"/>
      <c r="L26" s="371"/>
      <c r="M26" s="371"/>
      <c r="N26" s="371"/>
      <c r="O26" s="371"/>
      <c r="P26" s="371"/>
    </row>
    <row r="28" spans="2:16" x14ac:dyDescent="0.2">
      <c r="B28" s="373" t="s">
        <v>28</v>
      </c>
      <c r="C28" s="373"/>
      <c r="D28" s="373"/>
      <c r="E28" s="371" t="s">
        <v>305</v>
      </c>
      <c r="F28" s="371"/>
      <c r="G28" s="371"/>
      <c r="H28" s="371"/>
      <c r="I28" s="371"/>
      <c r="J28" s="371"/>
      <c r="K28" s="371"/>
      <c r="L28" s="371"/>
      <c r="M28" s="371"/>
      <c r="N28" s="371"/>
      <c r="O28" s="371"/>
      <c r="P28" s="371"/>
    </row>
    <row r="29" spans="2:16" x14ac:dyDescent="0.2">
      <c r="B29" s="373" t="s">
        <v>29</v>
      </c>
      <c r="C29" s="373"/>
      <c r="D29" s="373"/>
      <c r="E29" s="372" t="s">
        <v>561</v>
      </c>
      <c r="F29" s="371"/>
      <c r="G29" s="371"/>
      <c r="H29" s="371"/>
      <c r="I29" s="371"/>
      <c r="J29" s="371"/>
      <c r="K29" s="371"/>
      <c r="L29" s="371"/>
      <c r="M29" s="371"/>
      <c r="N29" s="371"/>
      <c r="O29" s="371"/>
      <c r="P29" s="371"/>
    </row>
    <row r="31" spans="2:16" x14ac:dyDescent="0.2">
      <c r="B31" s="373" t="s">
        <v>272</v>
      </c>
      <c r="C31" s="373"/>
      <c r="D31" s="373"/>
      <c r="E31" s="371" t="s">
        <v>306</v>
      </c>
      <c r="F31" s="371"/>
      <c r="G31" s="371"/>
      <c r="H31" s="371"/>
      <c r="I31" s="371"/>
      <c r="J31" s="371"/>
      <c r="K31" s="371"/>
      <c r="L31" s="371"/>
      <c r="M31" s="371"/>
      <c r="N31" s="371"/>
      <c r="O31" s="371"/>
      <c r="P31" s="371"/>
    </row>
  </sheetData>
  <mergeCells count="13">
    <mergeCell ref="B20:P20"/>
    <mergeCell ref="E31:P31"/>
    <mergeCell ref="E29:P29"/>
    <mergeCell ref="E28:P28"/>
    <mergeCell ref="E26:P26"/>
    <mergeCell ref="E25:P25"/>
    <mergeCell ref="E24:P24"/>
    <mergeCell ref="B31:D31"/>
    <mergeCell ref="B24:D24"/>
    <mergeCell ref="B25:D25"/>
    <mergeCell ref="B29:D29"/>
    <mergeCell ref="B28:D28"/>
    <mergeCell ref="B26:D26"/>
  </mergeCells>
  <hyperlinks>
    <hyperlink ref="B24" location="'Facility Collection &amp; Results'!A1" display="Facility Collection &amp; Results'" xr:uid="{00000000-0004-0000-0000-000000000000}"/>
    <hyperlink ref="B25" location="'Ward_Unit Collection'!A1" display="Ward_Unit Collection'" xr:uid="{00000000-0004-0000-0000-000001000000}"/>
    <hyperlink ref="B26" location="'Patient Collection'!A1" display="Patient Collection'" xr:uid="{00000000-0004-0000-0000-000002000000}"/>
    <hyperlink ref="B28" location="'Results for Ward_Unit'!A1" display="Results for Ward_Unit" xr:uid="{00000000-0004-0000-0000-000003000000}"/>
    <hyperlink ref="B29" location="'Results for Patient'!A1" display="Results for Patient" xr:uid="{00000000-0004-0000-0000-000004000000}"/>
    <hyperlink ref="B31" location="'Measurement Plan'!A1" display="Measurement Plan" xr:uid="{00000000-0004-0000-0000-000005000000}"/>
  </hyperlinks>
  <pageMargins left="0.39370078740157483" right="0.39370078740157483" top="0.39370078740157483" bottom="0.70866141732283472" header="0.31496062992125984" footer="0"/>
  <pageSetup paperSize="9" scale="69" fitToHeight="0" orientation="portrait" r:id="rId1"/>
  <headerFooter>
    <oddFooter>&amp;LNSQHS Standards Edition 2 Version 1.0 - Standard 8 Recognising and Responding
to Acute Deterioration
Page &amp;P of &amp;N&amp;CPrinted copies are uncontrolled&amp;R&amp;G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7"/>
  <sheetViews>
    <sheetView zoomScaleNormal="100" workbookViewId="0"/>
  </sheetViews>
  <sheetFormatPr defaultColWidth="9.140625" defaultRowHeight="12.75" x14ac:dyDescent="0.25"/>
  <cols>
    <col min="1" max="1" width="2.7109375" style="119" customWidth="1"/>
    <col min="2" max="2" width="9.140625" style="141"/>
    <col min="3" max="3" width="9.140625" style="119" customWidth="1"/>
    <col min="4" max="14" width="9.140625" style="119"/>
    <col min="15" max="15" width="11.5703125" style="119" customWidth="1"/>
    <col min="16" max="16384" width="9.140625" style="119"/>
  </cols>
  <sheetData>
    <row r="1" spans="1:15" x14ac:dyDescent="0.25">
      <c r="A1" s="118"/>
      <c r="B1" s="117"/>
      <c r="C1" s="118"/>
      <c r="D1" s="118"/>
      <c r="E1" s="118"/>
      <c r="F1" s="118"/>
      <c r="G1" s="118"/>
      <c r="H1" s="118"/>
      <c r="I1" s="118"/>
      <c r="J1" s="118"/>
      <c r="K1" s="118"/>
      <c r="L1" s="118"/>
      <c r="M1" s="118"/>
      <c r="N1" s="118"/>
      <c r="O1" s="118"/>
    </row>
    <row r="2" spans="1:15" x14ac:dyDescent="0.25">
      <c r="A2" s="118"/>
      <c r="B2" s="117"/>
      <c r="C2" s="118"/>
      <c r="D2" s="118"/>
      <c r="E2" s="118"/>
      <c r="F2" s="118"/>
      <c r="G2" s="118"/>
      <c r="H2" s="118"/>
      <c r="I2" s="118"/>
      <c r="J2" s="118"/>
      <c r="K2" s="118"/>
      <c r="L2" s="118"/>
      <c r="M2" s="118"/>
      <c r="N2" s="118"/>
      <c r="O2" s="118"/>
    </row>
    <row r="3" spans="1:15" x14ac:dyDescent="0.25">
      <c r="A3" s="118"/>
      <c r="B3" s="117"/>
      <c r="C3" s="118"/>
      <c r="D3" s="118"/>
      <c r="E3" s="118"/>
      <c r="F3" s="118"/>
      <c r="G3" s="118"/>
      <c r="H3" s="118"/>
      <c r="I3" s="118"/>
      <c r="J3" s="118"/>
      <c r="K3" s="118"/>
      <c r="L3" s="118"/>
      <c r="M3" s="118"/>
      <c r="N3" s="118"/>
      <c r="O3" s="118"/>
    </row>
    <row r="4" spans="1:15" x14ac:dyDescent="0.25">
      <c r="A4" s="118"/>
      <c r="B4" s="117"/>
      <c r="C4" s="118"/>
      <c r="D4" s="118"/>
      <c r="E4" s="118"/>
      <c r="F4" s="118"/>
      <c r="G4" s="118"/>
      <c r="H4" s="118"/>
      <c r="I4" s="118"/>
      <c r="J4" s="118"/>
      <c r="K4" s="118"/>
      <c r="L4" s="118"/>
      <c r="M4" s="118"/>
      <c r="N4" s="118"/>
      <c r="O4" s="118"/>
    </row>
    <row r="5" spans="1:15" x14ac:dyDescent="0.25">
      <c r="A5" s="118"/>
      <c r="B5" s="117"/>
      <c r="C5" s="118"/>
      <c r="D5" s="118"/>
      <c r="E5" s="118"/>
      <c r="F5" s="118"/>
      <c r="G5" s="118"/>
      <c r="H5" s="118"/>
      <c r="I5" s="118"/>
      <c r="J5" s="118"/>
      <c r="K5" s="118"/>
      <c r="L5" s="118"/>
      <c r="M5" s="118"/>
      <c r="N5" s="118"/>
      <c r="O5" s="118"/>
    </row>
    <row r="6" spans="1:15" x14ac:dyDescent="0.25">
      <c r="A6" s="118"/>
      <c r="B6" s="117"/>
      <c r="C6" s="118"/>
      <c r="D6" s="118"/>
      <c r="E6" s="118"/>
      <c r="F6" s="118"/>
      <c r="G6" s="118"/>
      <c r="H6" s="118"/>
      <c r="I6" s="118"/>
      <c r="J6" s="118"/>
      <c r="K6" s="118"/>
      <c r="L6" s="118"/>
      <c r="M6" s="118"/>
      <c r="N6" s="118"/>
      <c r="O6" s="118"/>
    </row>
    <row r="7" spans="1:15" x14ac:dyDescent="0.25">
      <c r="A7" s="118"/>
      <c r="B7" s="117"/>
      <c r="C7" s="118"/>
      <c r="D7" s="118"/>
      <c r="E7" s="118"/>
      <c r="F7" s="118"/>
      <c r="G7" s="118"/>
      <c r="H7" s="118"/>
      <c r="I7" s="118"/>
      <c r="J7" s="118"/>
      <c r="K7" s="118"/>
      <c r="L7" s="118"/>
      <c r="M7" s="118"/>
      <c r="N7" s="118"/>
      <c r="O7" s="118"/>
    </row>
    <row r="8" spans="1:15" x14ac:dyDescent="0.25">
      <c r="A8" s="118"/>
      <c r="B8" s="117"/>
      <c r="C8" s="118"/>
      <c r="D8" s="118"/>
      <c r="E8" s="118"/>
      <c r="F8" s="118"/>
      <c r="G8" s="118"/>
      <c r="H8" s="118"/>
      <c r="I8" s="118"/>
      <c r="J8" s="118"/>
      <c r="K8" s="118"/>
      <c r="L8" s="118"/>
      <c r="M8" s="118"/>
      <c r="N8" s="118"/>
      <c r="O8" s="118"/>
    </row>
    <row r="9" spans="1:15" x14ac:dyDescent="0.25">
      <c r="A9" s="118"/>
      <c r="B9" s="117"/>
      <c r="C9" s="118"/>
      <c r="D9" s="118"/>
      <c r="E9" s="118"/>
      <c r="F9" s="118"/>
      <c r="G9" s="118"/>
      <c r="H9" s="118"/>
      <c r="I9" s="118"/>
      <c r="J9" s="118"/>
      <c r="K9" s="118"/>
      <c r="L9" s="118"/>
      <c r="M9" s="118"/>
      <c r="N9" s="118"/>
      <c r="O9" s="118"/>
    </row>
    <row r="10" spans="1:15" x14ac:dyDescent="0.25">
      <c r="A10" s="118"/>
      <c r="B10" s="117"/>
      <c r="C10" s="118"/>
      <c r="D10" s="118"/>
      <c r="E10" s="118"/>
      <c r="F10" s="118"/>
      <c r="G10" s="118"/>
      <c r="H10" s="118"/>
      <c r="I10" s="118"/>
      <c r="J10" s="118"/>
      <c r="K10" s="118"/>
      <c r="L10" s="118"/>
      <c r="M10" s="118"/>
      <c r="N10" s="118"/>
      <c r="O10" s="118"/>
    </row>
    <row r="11" spans="1:15" x14ac:dyDescent="0.25">
      <c r="A11" s="118"/>
      <c r="B11" s="117"/>
      <c r="C11" s="118"/>
      <c r="D11" s="118"/>
      <c r="E11" s="118"/>
      <c r="F11" s="118"/>
      <c r="G11" s="118"/>
      <c r="H11" s="118"/>
      <c r="I11" s="118"/>
      <c r="J11" s="118"/>
      <c r="K11" s="118"/>
      <c r="L11" s="118"/>
      <c r="M11" s="118"/>
      <c r="N11" s="118"/>
      <c r="O11" s="118"/>
    </row>
    <row r="12" spans="1:15" x14ac:dyDescent="0.25">
      <c r="A12" s="118"/>
      <c r="B12" s="117"/>
      <c r="C12" s="118"/>
      <c r="D12" s="118"/>
      <c r="E12" s="118"/>
      <c r="F12" s="118"/>
      <c r="G12" s="118"/>
      <c r="H12" s="118"/>
      <c r="I12" s="118"/>
      <c r="J12" s="118"/>
      <c r="K12" s="118"/>
      <c r="L12" s="118"/>
      <c r="M12" s="118"/>
      <c r="N12" s="118"/>
      <c r="O12" s="118"/>
    </row>
    <row r="13" spans="1:15" ht="25.5" x14ac:dyDescent="0.25">
      <c r="A13" s="118"/>
      <c r="B13" s="120"/>
      <c r="C13" s="118"/>
      <c r="D13" s="118"/>
      <c r="E13" s="118"/>
      <c r="F13" s="118"/>
      <c r="G13" s="118"/>
      <c r="H13" s="118"/>
      <c r="I13" s="118"/>
      <c r="J13" s="118"/>
      <c r="K13" s="118"/>
      <c r="L13" s="118"/>
      <c r="M13" s="118"/>
      <c r="N13" s="118"/>
      <c r="O13" s="118"/>
    </row>
    <row r="14" spans="1:15" ht="25.5" x14ac:dyDescent="0.25">
      <c r="A14" s="118"/>
      <c r="B14" s="120"/>
      <c r="C14" s="118"/>
      <c r="D14" s="118"/>
      <c r="E14" s="118"/>
      <c r="F14" s="118"/>
      <c r="G14" s="118"/>
      <c r="H14" s="118"/>
      <c r="I14" s="118"/>
      <c r="J14" s="118"/>
      <c r="K14" s="118"/>
      <c r="L14" s="118"/>
      <c r="M14" s="118"/>
      <c r="N14" s="118"/>
      <c r="O14" s="118"/>
    </row>
    <row r="15" spans="1:15" ht="15" x14ac:dyDescent="0.25">
      <c r="A15" s="118"/>
      <c r="B15" s="121"/>
      <c r="C15" s="118"/>
      <c r="D15" s="118"/>
      <c r="E15" s="118"/>
      <c r="F15" s="118"/>
      <c r="G15" s="118"/>
      <c r="H15" s="118"/>
      <c r="I15" s="118"/>
      <c r="J15" s="118"/>
      <c r="K15" s="118"/>
      <c r="L15" s="118"/>
      <c r="M15" s="118"/>
      <c r="N15" s="118"/>
      <c r="O15" s="118"/>
    </row>
    <row r="16" spans="1:15" x14ac:dyDescent="0.25">
      <c r="A16" s="118"/>
      <c r="B16" s="117"/>
      <c r="C16" s="118"/>
      <c r="D16" s="118"/>
      <c r="E16" s="118"/>
      <c r="F16" s="118"/>
      <c r="G16" s="118"/>
      <c r="H16" s="118"/>
      <c r="I16" s="118"/>
      <c r="J16" s="118"/>
      <c r="K16" s="118"/>
      <c r="L16" s="118"/>
      <c r="M16" s="118"/>
      <c r="N16" s="118"/>
      <c r="O16" s="118"/>
    </row>
    <row r="17" spans="1:17" x14ac:dyDescent="0.25">
      <c r="A17" s="118"/>
      <c r="B17" s="117"/>
      <c r="C17" s="118"/>
      <c r="D17" s="118"/>
      <c r="E17" s="118"/>
      <c r="F17" s="118"/>
      <c r="G17" s="118"/>
      <c r="H17" s="118"/>
      <c r="I17" s="118"/>
      <c r="J17" s="118"/>
      <c r="K17" s="118"/>
      <c r="L17" s="118"/>
      <c r="M17" s="118"/>
      <c r="N17" s="118"/>
      <c r="O17" s="118"/>
    </row>
    <row r="18" spans="1:17" ht="13.5" thickBot="1" x14ac:dyDescent="0.3">
      <c r="A18" s="118"/>
      <c r="B18" s="117"/>
      <c r="C18" s="118"/>
      <c r="D18" s="118"/>
      <c r="E18" s="118"/>
      <c r="F18" s="118"/>
      <c r="G18" s="118"/>
      <c r="H18" s="118"/>
      <c r="I18" s="118"/>
      <c r="J18" s="118"/>
      <c r="K18" s="118"/>
      <c r="L18" s="118"/>
      <c r="M18" s="118"/>
      <c r="N18" s="118"/>
      <c r="O18" s="118"/>
    </row>
    <row r="19" spans="1:17" s="122" customFormat="1" x14ac:dyDescent="0.25">
      <c r="A19" s="124"/>
      <c r="B19" s="462" t="s">
        <v>0</v>
      </c>
      <c r="C19" s="463"/>
      <c r="D19" s="463"/>
      <c r="E19" s="463"/>
      <c r="F19" s="463"/>
      <c r="G19" s="464"/>
      <c r="H19" s="459" t="s">
        <v>1</v>
      </c>
      <c r="I19" s="460"/>
      <c r="J19" s="460"/>
      <c r="K19" s="461"/>
      <c r="L19" s="459" t="s">
        <v>2</v>
      </c>
      <c r="M19" s="460"/>
      <c r="N19" s="460"/>
      <c r="O19" s="461"/>
    </row>
    <row r="20" spans="1:17" s="122" customFormat="1" ht="13.5" thickBot="1" x14ac:dyDescent="0.3">
      <c r="A20" s="124"/>
      <c r="B20" s="502"/>
      <c r="C20" s="503"/>
      <c r="D20" s="503"/>
      <c r="E20" s="503"/>
      <c r="F20" s="503"/>
      <c r="G20" s="504"/>
      <c r="H20" s="502"/>
      <c r="I20" s="503"/>
      <c r="J20" s="503"/>
      <c r="K20" s="504"/>
      <c r="L20" s="505"/>
      <c r="M20" s="503"/>
      <c r="N20" s="503"/>
      <c r="O20" s="504"/>
    </row>
    <row r="21" spans="1:17" s="122" customFormat="1" ht="13.5" thickBot="1" x14ac:dyDescent="0.3">
      <c r="A21" s="124"/>
      <c r="B21" s="123"/>
      <c r="C21" s="124"/>
      <c r="D21" s="124"/>
      <c r="E21" s="124"/>
      <c r="F21" s="124"/>
      <c r="G21" s="124"/>
      <c r="H21" s="124"/>
      <c r="I21" s="124"/>
      <c r="J21" s="124"/>
      <c r="K21" s="124"/>
      <c r="L21" s="124"/>
      <c r="M21" s="124"/>
      <c r="N21" s="124"/>
      <c r="O21" s="124"/>
    </row>
    <row r="22" spans="1:17" s="122" customFormat="1" ht="13.5" thickBot="1" x14ac:dyDescent="0.3">
      <c r="A22" s="124"/>
      <c r="B22" s="499" t="s">
        <v>310</v>
      </c>
      <c r="C22" s="500"/>
      <c r="D22" s="500"/>
      <c r="E22" s="500"/>
      <c r="F22" s="500"/>
      <c r="G22" s="500"/>
      <c r="H22" s="500"/>
      <c r="I22" s="500"/>
      <c r="J22" s="500"/>
      <c r="K22" s="500"/>
      <c r="L22" s="500"/>
      <c r="M22" s="500"/>
      <c r="N22" s="500"/>
      <c r="O22" s="501"/>
    </row>
    <row r="23" spans="1:17" s="122" customFormat="1" ht="13.5" thickBot="1" x14ac:dyDescent="0.3">
      <c r="A23" s="124"/>
      <c r="B23" s="123"/>
      <c r="C23" s="124"/>
      <c r="D23" s="124"/>
      <c r="E23" s="124"/>
      <c r="F23" s="124"/>
      <c r="G23" s="124"/>
      <c r="H23" s="124"/>
      <c r="I23" s="124"/>
      <c r="J23" s="124"/>
      <c r="K23" s="124"/>
      <c r="L23" s="124"/>
      <c r="M23" s="124"/>
      <c r="N23" s="124"/>
      <c r="O23" s="124"/>
    </row>
    <row r="24" spans="1:17" s="122" customFormat="1" ht="42" customHeight="1" thickBot="1" x14ac:dyDescent="0.3">
      <c r="A24" s="124"/>
      <c r="B24" s="125" t="s">
        <v>183</v>
      </c>
      <c r="C24" s="465" t="s">
        <v>309</v>
      </c>
      <c r="D24" s="465"/>
      <c r="E24" s="465"/>
      <c r="F24" s="465"/>
      <c r="G24" s="465"/>
      <c r="H24" s="465"/>
      <c r="I24" s="465"/>
      <c r="J24" s="465"/>
      <c r="K24" s="465"/>
      <c r="L24" s="465"/>
      <c r="M24" s="465"/>
      <c r="N24" s="465"/>
      <c r="O24" s="466"/>
    </row>
    <row r="25" spans="1:17" s="122" customFormat="1" x14ac:dyDescent="0.25">
      <c r="A25" s="124"/>
      <c r="B25" s="123"/>
      <c r="C25" s="124"/>
      <c r="D25" s="124"/>
      <c r="E25" s="124"/>
      <c r="F25" s="124"/>
      <c r="G25" s="124"/>
      <c r="H25" s="124"/>
      <c r="I25" s="124"/>
      <c r="J25" s="124"/>
      <c r="K25" s="124"/>
      <c r="L25" s="124"/>
      <c r="M25" s="124"/>
      <c r="N25" s="124"/>
      <c r="O25" s="124"/>
    </row>
    <row r="26" spans="1:17" s="122" customFormat="1" ht="13.5" thickBot="1" x14ac:dyDescent="0.3">
      <c r="A26" s="124"/>
      <c r="B26" s="123"/>
      <c r="C26" s="124"/>
      <c r="D26" s="124"/>
      <c r="E26" s="124"/>
      <c r="F26" s="124"/>
      <c r="G26" s="124"/>
      <c r="H26" s="124"/>
      <c r="I26" s="124"/>
      <c r="J26" s="124"/>
      <c r="K26" s="124"/>
      <c r="L26" s="124"/>
      <c r="M26" s="124"/>
      <c r="N26" s="124"/>
      <c r="O26" s="124"/>
    </row>
    <row r="27" spans="1:17" ht="12.75" customHeight="1" thickBot="1" x14ac:dyDescent="0.3">
      <c r="A27" s="118"/>
      <c r="B27" s="126" t="s">
        <v>3</v>
      </c>
      <c r="C27" s="127"/>
      <c r="D27" s="127"/>
      <c r="E27" s="127"/>
      <c r="F27" s="127"/>
      <c r="G27" s="127"/>
      <c r="H27" s="127"/>
      <c r="I27" s="127"/>
      <c r="J27" s="127"/>
      <c r="K27" s="127"/>
      <c r="L27" s="127"/>
      <c r="M27" s="127"/>
      <c r="N27" s="127"/>
      <c r="O27" s="128" t="s">
        <v>4</v>
      </c>
    </row>
    <row r="28" spans="1:17" ht="25.5" customHeight="1" x14ac:dyDescent="0.2">
      <c r="A28" s="118"/>
      <c r="B28" s="129">
        <v>1</v>
      </c>
      <c r="C28" s="491" t="s">
        <v>83</v>
      </c>
      <c r="D28" s="491"/>
      <c r="E28" s="491"/>
      <c r="F28" s="491"/>
      <c r="G28" s="491"/>
      <c r="H28" s="491"/>
      <c r="I28" s="491"/>
      <c r="J28" s="491"/>
      <c r="K28" s="491"/>
      <c r="L28" s="491"/>
      <c r="M28" s="491"/>
      <c r="N28" s="491"/>
      <c r="O28" s="8"/>
      <c r="Q28" s="130"/>
    </row>
    <row r="29" spans="1:17" ht="12.75" customHeight="1" x14ac:dyDescent="0.25">
      <c r="A29" s="118"/>
      <c r="B29" s="472">
        <v>1.1000000000000001</v>
      </c>
      <c r="C29" s="489" t="s">
        <v>73</v>
      </c>
      <c r="D29" s="490"/>
      <c r="E29" s="490"/>
      <c r="F29" s="490"/>
      <c r="G29" s="490"/>
      <c r="H29" s="490"/>
      <c r="I29" s="490"/>
      <c r="J29" s="490"/>
      <c r="K29" s="490"/>
      <c r="L29" s="490"/>
      <c r="M29" s="490"/>
      <c r="N29" s="490"/>
      <c r="O29" s="131"/>
    </row>
    <row r="30" spans="1:17" ht="12.75" customHeight="1" x14ac:dyDescent="0.25">
      <c r="A30" s="118"/>
      <c r="B30" s="473"/>
      <c r="C30" s="448" t="s">
        <v>60</v>
      </c>
      <c r="D30" s="449"/>
      <c r="E30" s="449"/>
      <c r="F30" s="449"/>
      <c r="G30" s="449"/>
      <c r="H30" s="449"/>
      <c r="I30" s="449"/>
      <c r="J30" s="449"/>
      <c r="K30" s="449"/>
      <c r="L30" s="449"/>
      <c r="M30" s="449"/>
      <c r="N30" s="449"/>
      <c r="O30" s="132"/>
    </row>
    <row r="31" spans="1:17" ht="12.75" customHeight="1" x14ac:dyDescent="0.25">
      <c r="A31" s="118"/>
      <c r="B31" s="473"/>
      <c r="C31" s="448" t="s">
        <v>61</v>
      </c>
      <c r="D31" s="449"/>
      <c r="E31" s="449"/>
      <c r="F31" s="449"/>
      <c r="G31" s="449"/>
      <c r="H31" s="449"/>
      <c r="I31" s="449"/>
      <c r="J31" s="449"/>
      <c r="K31" s="449"/>
      <c r="L31" s="449"/>
      <c r="M31" s="449"/>
      <c r="N31" s="449"/>
      <c r="O31" s="132"/>
    </row>
    <row r="32" spans="1:17" ht="12.75" customHeight="1" x14ac:dyDescent="0.25">
      <c r="A32" s="118"/>
      <c r="B32" s="473"/>
      <c r="C32" s="448" t="s">
        <v>62</v>
      </c>
      <c r="D32" s="449"/>
      <c r="E32" s="449"/>
      <c r="F32" s="449"/>
      <c r="G32" s="449"/>
      <c r="H32" s="449"/>
      <c r="I32" s="449"/>
      <c r="J32" s="449"/>
      <c r="K32" s="449"/>
      <c r="L32" s="449"/>
      <c r="M32" s="449"/>
      <c r="N32" s="449"/>
      <c r="O32" s="132"/>
    </row>
    <row r="33" spans="1:15" ht="12.75" customHeight="1" x14ac:dyDescent="0.25">
      <c r="A33" s="118"/>
      <c r="B33" s="482"/>
      <c r="C33" s="448" t="s">
        <v>63</v>
      </c>
      <c r="D33" s="449"/>
      <c r="E33" s="449"/>
      <c r="F33" s="449"/>
      <c r="G33" s="449"/>
      <c r="H33" s="449"/>
      <c r="I33" s="449"/>
      <c r="J33" s="449"/>
      <c r="K33" s="449"/>
      <c r="L33" s="449"/>
      <c r="M33" s="449"/>
      <c r="N33" s="449"/>
      <c r="O33" s="132"/>
    </row>
    <row r="34" spans="1:15" ht="12.75" customHeight="1" x14ac:dyDescent="0.25">
      <c r="A34" s="118"/>
      <c r="B34" s="472">
        <v>1.2</v>
      </c>
      <c r="C34" s="467" t="s">
        <v>74</v>
      </c>
      <c r="D34" s="468"/>
      <c r="E34" s="468"/>
      <c r="F34" s="468"/>
      <c r="G34" s="468"/>
      <c r="H34" s="468"/>
      <c r="I34" s="468"/>
      <c r="J34" s="468"/>
      <c r="K34" s="468"/>
      <c r="L34" s="468"/>
      <c r="M34" s="468"/>
      <c r="N34" s="468"/>
      <c r="O34" s="131"/>
    </row>
    <row r="35" spans="1:15" ht="12.75" customHeight="1" x14ac:dyDescent="0.25">
      <c r="A35" s="118"/>
      <c r="B35" s="473"/>
      <c r="C35" s="448" t="s">
        <v>84</v>
      </c>
      <c r="D35" s="449"/>
      <c r="E35" s="449"/>
      <c r="F35" s="449"/>
      <c r="G35" s="449"/>
      <c r="H35" s="449"/>
      <c r="I35" s="449"/>
      <c r="J35" s="449"/>
      <c r="K35" s="449"/>
      <c r="L35" s="449"/>
      <c r="M35" s="449"/>
      <c r="N35" s="449"/>
      <c r="O35" s="132"/>
    </row>
    <row r="36" spans="1:15" ht="25.5" customHeight="1" x14ac:dyDescent="0.25">
      <c r="A36" s="118"/>
      <c r="B36" s="473"/>
      <c r="C36" s="448" t="s">
        <v>85</v>
      </c>
      <c r="D36" s="449"/>
      <c r="E36" s="449"/>
      <c r="F36" s="449"/>
      <c r="G36" s="449"/>
      <c r="H36" s="449"/>
      <c r="I36" s="449"/>
      <c r="J36" s="449"/>
      <c r="K36" s="449"/>
      <c r="L36" s="449"/>
      <c r="M36" s="449"/>
      <c r="N36" s="449"/>
      <c r="O36" s="132"/>
    </row>
    <row r="37" spans="1:15" ht="25.5" customHeight="1" x14ac:dyDescent="0.25">
      <c r="A37" s="118"/>
      <c r="B37" s="473"/>
      <c r="C37" s="448" t="s">
        <v>86</v>
      </c>
      <c r="D37" s="449"/>
      <c r="E37" s="449"/>
      <c r="F37" s="449"/>
      <c r="G37" s="449"/>
      <c r="H37" s="449"/>
      <c r="I37" s="449"/>
      <c r="J37" s="449"/>
      <c r="K37" s="449"/>
      <c r="L37" s="449"/>
      <c r="M37" s="449"/>
      <c r="N37" s="449"/>
      <c r="O37" s="132"/>
    </row>
    <row r="38" spans="1:15" ht="25.5" customHeight="1" x14ac:dyDescent="0.25">
      <c r="A38" s="118"/>
      <c r="B38" s="473"/>
      <c r="C38" s="448" t="s">
        <v>87</v>
      </c>
      <c r="D38" s="449"/>
      <c r="E38" s="449"/>
      <c r="F38" s="449"/>
      <c r="G38" s="449"/>
      <c r="H38" s="449"/>
      <c r="I38" s="449"/>
      <c r="J38" s="449"/>
      <c r="K38" s="449"/>
      <c r="L38" s="449"/>
      <c r="M38" s="449"/>
      <c r="N38" s="449"/>
      <c r="O38" s="132"/>
    </row>
    <row r="39" spans="1:15" ht="12.75" customHeight="1" x14ac:dyDescent="0.25">
      <c r="A39" s="118"/>
      <c r="B39" s="473"/>
      <c r="C39" s="448" t="s">
        <v>88</v>
      </c>
      <c r="D39" s="449"/>
      <c r="E39" s="449"/>
      <c r="F39" s="449"/>
      <c r="G39" s="449"/>
      <c r="H39" s="449"/>
      <c r="I39" s="449"/>
      <c r="J39" s="449"/>
      <c r="K39" s="449"/>
      <c r="L39" s="449"/>
      <c r="M39" s="449"/>
      <c r="N39" s="449"/>
      <c r="O39" s="132"/>
    </row>
    <row r="40" spans="1:15" ht="12.75" customHeight="1" x14ac:dyDescent="0.25">
      <c r="A40" s="118"/>
      <c r="B40" s="473"/>
      <c r="C40" s="448" t="s">
        <v>89</v>
      </c>
      <c r="D40" s="449"/>
      <c r="E40" s="449"/>
      <c r="F40" s="449"/>
      <c r="G40" s="449"/>
      <c r="H40" s="449"/>
      <c r="I40" s="449"/>
      <c r="J40" s="449"/>
      <c r="K40" s="449"/>
      <c r="L40" s="449"/>
      <c r="M40" s="449"/>
      <c r="N40" s="449"/>
      <c r="O40" s="132"/>
    </row>
    <row r="41" spans="1:15" ht="25.5" customHeight="1" x14ac:dyDescent="0.25">
      <c r="A41" s="118"/>
      <c r="B41" s="473"/>
      <c r="C41" s="448" t="s">
        <v>90</v>
      </c>
      <c r="D41" s="449"/>
      <c r="E41" s="449"/>
      <c r="F41" s="449"/>
      <c r="G41" s="449"/>
      <c r="H41" s="449"/>
      <c r="I41" s="449"/>
      <c r="J41" s="449"/>
      <c r="K41" s="449"/>
      <c r="L41" s="449"/>
      <c r="M41" s="449"/>
      <c r="N41" s="449"/>
      <c r="O41" s="132"/>
    </row>
    <row r="42" spans="1:15" ht="12.75" customHeight="1" x14ac:dyDescent="0.25">
      <c r="A42" s="118"/>
      <c r="B42" s="482"/>
      <c r="C42" s="487" t="s">
        <v>91</v>
      </c>
      <c r="D42" s="488"/>
      <c r="E42" s="488"/>
      <c r="F42" s="488"/>
      <c r="G42" s="488"/>
      <c r="H42" s="488"/>
      <c r="I42" s="488"/>
      <c r="J42" s="488"/>
      <c r="K42" s="488"/>
      <c r="L42" s="488"/>
      <c r="M42" s="488"/>
      <c r="N42" s="488"/>
      <c r="O42" s="132"/>
    </row>
    <row r="43" spans="1:15" ht="12.75" customHeight="1" x14ac:dyDescent="0.25">
      <c r="A43" s="118"/>
      <c r="B43" s="472">
        <v>1.3</v>
      </c>
      <c r="C43" s="442" t="s">
        <v>278</v>
      </c>
      <c r="D43" s="431"/>
      <c r="E43" s="431"/>
      <c r="F43" s="431"/>
      <c r="G43" s="431"/>
      <c r="H43" s="431"/>
      <c r="I43" s="431"/>
      <c r="J43" s="431"/>
      <c r="K43" s="431"/>
      <c r="L43" s="431"/>
      <c r="M43" s="431"/>
      <c r="N43" s="431"/>
      <c r="O43" s="432"/>
    </row>
    <row r="44" spans="1:15" ht="12.75" customHeight="1" x14ac:dyDescent="0.25">
      <c r="A44" s="118"/>
      <c r="B44" s="473"/>
      <c r="C44" s="405"/>
      <c r="D44" s="406"/>
      <c r="E44" s="406"/>
      <c r="F44" s="406"/>
      <c r="G44" s="406"/>
      <c r="H44" s="406"/>
      <c r="I44" s="406"/>
      <c r="J44" s="406"/>
      <c r="K44" s="406"/>
      <c r="L44" s="406"/>
      <c r="M44" s="406"/>
      <c r="N44" s="406"/>
      <c r="O44" s="407"/>
    </row>
    <row r="45" spans="1:15" ht="12.75" customHeight="1" x14ac:dyDescent="0.25">
      <c r="A45" s="118"/>
      <c r="B45" s="473"/>
      <c r="C45" s="405"/>
      <c r="D45" s="406"/>
      <c r="E45" s="406"/>
      <c r="F45" s="406"/>
      <c r="G45" s="406"/>
      <c r="H45" s="406"/>
      <c r="I45" s="406"/>
      <c r="J45" s="406"/>
      <c r="K45" s="406"/>
      <c r="L45" s="406"/>
      <c r="M45" s="406"/>
      <c r="N45" s="406"/>
      <c r="O45" s="407"/>
    </row>
    <row r="46" spans="1:15" ht="12.75" customHeight="1" thickBot="1" x14ac:dyDescent="0.3">
      <c r="A46" s="118"/>
      <c r="B46" s="474"/>
      <c r="C46" s="408"/>
      <c r="D46" s="409"/>
      <c r="E46" s="409"/>
      <c r="F46" s="409"/>
      <c r="G46" s="409"/>
      <c r="H46" s="409"/>
      <c r="I46" s="409"/>
      <c r="J46" s="409"/>
      <c r="K46" s="409"/>
      <c r="L46" s="409"/>
      <c r="M46" s="409"/>
      <c r="N46" s="409"/>
      <c r="O46" s="410"/>
    </row>
    <row r="47" spans="1:15" ht="25.5" customHeight="1" x14ac:dyDescent="0.25">
      <c r="A47" s="118"/>
      <c r="B47" s="133">
        <v>2</v>
      </c>
      <c r="C47" s="492" t="s">
        <v>92</v>
      </c>
      <c r="D47" s="492"/>
      <c r="E47" s="492"/>
      <c r="F47" s="492"/>
      <c r="G47" s="492"/>
      <c r="H47" s="492"/>
      <c r="I47" s="492"/>
      <c r="J47" s="492"/>
      <c r="K47" s="492"/>
      <c r="L47" s="492"/>
      <c r="M47" s="492"/>
      <c r="N47" s="492"/>
      <c r="O47" s="146"/>
    </row>
    <row r="48" spans="1:15" ht="12.75" customHeight="1" x14ac:dyDescent="0.25">
      <c r="A48" s="118"/>
      <c r="B48" s="387">
        <v>2.1</v>
      </c>
      <c r="C48" s="401" t="s">
        <v>75</v>
      </c>
      <c r="D48" s="469"/>
      <c r="E48" s="469"/>
      <c r="F48" s="469"/>
      <c r="G48" s="469"/>
      <c r="H48" s="469"/>
      <c r="I48" s="469"/>
      <c r="J48" s="469"/>
      <c r="K48" s="469"/>
      <c r="L48" s="469"/>
      <c r="M48" s="469"/>
      <c r="N48" s="469"/>
      <c r="O48" s="131"/>
    </row>
    <row r="49" spans="1:15" ht="12.75" customHeight="1" x14ac:dyDescent="0.25">
      <c r="A49" s="118"/>
      <c r="B49" s="388"/>
      <c r="C49" s="398" t="s">
        <v>93</v>
      </c>
      <c r="D49" s="454"/>
      <c r="E49" s="454"/>
      <c r="F49" s="454"/>
      <c r="G49" s="454"/>
      <c r="H49" s="454"/>
      <c r="I49" s="454"/>
      <c r="J49" s="454"/>
      <c r="K49" s="454"/>
      <c r="L49" s="454"/>
      <c r="M49" s="454"/>
      <c r="N49" s="454"/>
      <c r="O49" s="144"/>
    </row>
    <row r="50" spans="1:15" ht="12.75" customHeight="1" x14ac:dyDescent="0.25">
      <c r="A50" s="118"/>
      <c r="B50" s="388"/>
      <c r="C50" s="398" t="s">
        <v>94</v>
      </c>
      <c r="D50" s="454"/>
      <c r="E50" s="454"/>
      <c r="F50" s="454"/>
      <c r="G50" s="454"/>
      <c r="H50" s="454"/>
      <c r="I50" s="454"/>
      <c r="J50" s="454"/>
      <c r="K50" s="454"/>
      <c r="L50" s="454"/>
      <c r="M50" s="454"/>
      <c r="N50" s="454"/>
      <c r="O50" s="144"/>
    </row>
    <row r="51" spans="1:15" ht="12.75" customHeight="1" x14ac:dyDescent="0.25">
      <c r="A51" s="118"/>
      <c r="B51" s="388"/>
      <c r="C51" s="398" t="s">
        <v>95</v>
      </c>
      <c r="D51" s="454"/>
      <c r="E51" s="454"/>
      <c r="F51" s="454"/>
      <c r="G51" s="454"/>
      <c r="H51" s="454"/>
      <c r="I51" s="454"/>
      <c r="J51" s="454"/>
      <c r="K51" s="454"/>
      <c r="L51" s="454"/>
      <c r="M51" s="454"/>
      <c r="N51" s="454"/>
      <c r="O51" s="144"/>
    </row>
    <row r="52" spans="1:15" ht="25.5" customHeight="1" x14ac:dyDescent="0.25">
      <c r="A52" s="118"/>
      <c r="B52" s="388"/>
      <c r="C52" s="398" t="s">
        <v>96</v>
      </c>
      <c r="D52" s="454"/>
      <c r="E52" s="454"/>
      <c r="F52" s="454"/>
      <c r="G52" s="454"/>
      <c r="H52" s="454"/>
      <c r="I52" s="454"/>
      <c r="J52" s="454"/>
      <c r="K52" s="454"/>
      <c r="L52" s="454"/>
      <c r="M52" s="454"/>
      <c r="N52" s="454"/>
      <c r="O52" s="144"/>
    </row>
    <row r="53" spans="1:15" ht="12.75" customHeight="1" x14ac:dyDescent="0.25">
      <c r="A53" s="118"/>
      <c r="B53" s="388"/>
      <c r="C53" s="398" t="s">
        <v>97</v>
      </c>
      <c r="D53" s="454"/>
      <c r="E53" s="454"/>
      <c r="F53" s="454"/>
      <c r="G53" s="454"/>
      <c r="H53" s="454"/>
      <c r="I53" s="454"/>
      <c r="J53" s="454"/>
      <c r="K53" s="454"/>
      <c r="L53" s="454"/>
      <c r="M53" s="454"/>
      <c r="N53" s="454"/>
      <c r="O53" s="144"/>
    </row>
    <row r="54" spans="1:15" ht="12.75" customHeight="1" x14ac:dyDescent="0.25">
      <c r="A54" s="118"/>
      <c r="B54" s="388"/>
      <c r="C54" s="398" t="s">
        <v>98</v>
      </c>
      <c r="D54" s="454"/>
      <c r="E54" s="454"/>
      <c r="F54" s="454"/>
      <c r="G54" s="454"/>
      <c r="H54" s="454"/>
      <c r="I54" s="454"/>
      <c r="J54" s="454"/>
      <c r="K54" s="454"/>
      <c r="L54" s="454"/>
      <c r="M54" s="454"/>
      <c r="N54" s="454"/>
      <c r="O54" s="144"/>
    </row>
    <row r="55" spans="1:15" ht="25.5" customHeight="1" x14ac:dyDescent="0.25">
      <c r="A55" s="118"/>
      <c r="B55" s="388"/>
      <c r="C55" s="398" t="s">
        <v>99</v>
      </c>
      <c r="D55" s="454"/>
      <c r="E55" s="454"/>
      <c r="F55" s="454"/>
      <c r="G55" s="454"/>
      <c r="H55" s="454"/>
      <c r="I55" s="454"/>
      <c r="J55" s="454"/>
      <c r="K55" s="454"/>
      <c r="L55" s="454"/>
      <c r="M55" s="454"/>
      <c r="N55" s="454"/>
      <c r="O55" s="144"/>
    </row>
    <row r="56" spans="1:15" ht="12.75" customHeight="1" x14ac:dyDescent="0.25">
      <c r="A56" s="118"/>
      <c r="B56" s="388"/>
      <c r="C56" s="398" t="s">
        <v>100</v>
      </c>
      <c r="D56" s="454"/>
      <c r="E56" s="454"/>
      <c r="F56" s="454"/>
      <c r="G56" s="454"/>
      <c r="H56" s="454"/>
      <c r="I56" s="454"/>
      <c r="J56" s="454"/>
      <c r="K56" s="454"/>
      <c r="L56" s="454"/>
      <c r="M56" s="454"/>
      <c r="N56" s="454"/>
      <c r="O56" s="147"/>
    </row>
    <row r="57" spans="1:15" ht="12.75" customHeight="1" x14ac:dyDescent="0.25">
      <c r="A57" s="118"/>
      <c r="B57" s="388"/>
      <c r="C57" s="456" t="s">
        <v>285</v>
      </c>
      <c r="D57" s="457"/>
      <c r="E57" s="457"/>
      <c r="F57" s="457"/>
      <c r="G57" s="457"/>
      <c r="H57" s="457"/>
      <c r="I57" s="457"/>
      <c r="J57" s="457"/>
      <c r="K57" s="457"/>
      <c r="L57" s="457"/>
      <c r="M57" s="457"/>
      <c r="N57" s="457"/>
      <c r="O57" s="144"/>
    </row>
    <row r="58" spans="1:15" ht="12.75" customHeight="1" x14ac:dyDescent="0.25">
      <c r="A58" s="118"/>
      <c r="B58" s="388"/>
      <c r="C58" s="398" t="s">
        <v>101</v>
      </c>
      <c r="D58" s="454"/>
      <c r="E58" s="454"/>
      <c r="F58" s="454"/>
      <c r="G58" s="454"/>
      <c r="H58" s="454"/>
      <c r="I58" s="454"/>
      <c r="J58" s="454"/>
      <c r="K58" s="454"/>
      <c r="L58" s="454"/>
      <c r="M58" s="454"/>
      <c r="N58" s="454"/>
      <c r="O58" s="144"/>
    </row>
    <row r="59" spans="1:15" ht="12.75" customHeight="1" x14ac:dyDescent="0.25">
      <c r="A59" s="118"/>
      <c r="B59" s="388"/>
      <c r="C59" s="398" t="s">
        <v>102</v>
      </c>
      <c r="D59" s="454"/>
      <c r="E59" s="454"/>
      <c r="F59" s="454"/>
      <c r="G59" s="454"/>
      <c r="H59" s="454"/>
      <c r="I59" s="454"/>
      <c r="J59" s="454"/>
      <c r="K59" s="454"/>
      <c r="L59" s="454"/>
      <c r="M59" s="454"/>
      <c r="N59" s="454"/>
      <c r="O59" s="144"/>
    </row>
    <row r="60" spans="1:15" ht="12.75" customHeight="1" x14ac:dyDescent="0.25">
      <c r="A60" s="118"/>
      <c r="B60" s="388"/>
      <c r="C60" s="456" t="s">
        <v>286</v>
      </c>
      <c r="D60" s="457"/>
      <c r="E60" s="457"/>
      <c r="F60" s="457"/>
      <c r="G60" s="457"/>
      <c r="H60" s="457"/>
      <c r="I60" s="457"/>
      <c r="J60" s="457"/>
      <c r="K60" s="457"/>
      <c r="L60" s="457"/>
      <c r="M60" s="457"/>
      <c r="N60" s="457"/>
      <c r="O60" s="144"/>
    </row>
    <row r="61" spans="1:15" ht="12.75" customHeight="1" x14ac:dyDescent="0.25">
      <c r="A61" s="118"/>
      <c r="B61" s="388"/>
      <c r="C61" s="398" t="s">
        <v>103</v>
      </c>
      <c r="D61" s="454"/>
      <c r="E61" s="454"/>
      <c r="F61" s="454"/>
      <c r="G61" s="454"/>
      <c r="H61" s="454"/>
      <c r="I61" s="454"/>
      <c r="J61" s="454"/>
      <c r="K61" s="454"/>
      <c r="L61" s="454"/>
      <c r="M61" s="454"/>
      <c r="N61" s="454"/>
      <c r="O61" s="144"/>
    </row>
    <row r="62" spans="1:15" ht="12.75" customHeight="1" x14ac:dyDescent="0.25">
      <c r="A62" s="118"/>
      <c r="B62" s="388"/>
      <c r="C62" s="398" t="s">
        <v>104</v>
      </c>
      <c r="D62" s="454"/>
      <c r="E62" s="454"/>
      <c r="F62" s="454"/>
      <c r="G62" s="454"/>
      <c r="H62" s="454"/>
      <c r="I62" s="454"/>
      <c r="J62" s="454"/>
      <c r="K62" s="454"/>
      <c r="L62" s="454"/>
      <c r="M62" s="454"/>
      <c r="N62" s="454"/>
      <c r="O62" s="144"/>
    </row>
    <row r="63" spans="1:15" ht="12.75" customHeight="1" x14ac:dyDescent="0.25">
      <c r="A63" s="118"/>
      <c r="B63" s="388"/>
      <c r="C63" s="398" t="s">
        <v>105</v>
      </c>
      <c r="D63" s="454"/>
      <c r="E63" s="454"/>
      <c r="F63" s="454"/>
      <c r="G63" s="454"/>
      <c r="H63" s="454"/>
      <c r="I63" s="454"/>
      <c r="J63" s="454"/>
      <c r="K63" s="454"/>
      <c r="L63" s="454"/>
      <c r="M63" s="454"/>
      <c r="N63" s="454"/>
      <c r="O63" s="144"/>
    </row>
    <row r="64" spans="1:15" ht="12.75" customHeight="1" x14ac:dyDescent="0.25">
      <c r="A64" s="118"/>
      <c r="B64" s="388"/>
      <c r="C64" s="398" t="s">
        <v>106</v>
      </c>
      <c r="D64" s="454"/>
      <c r="E64" s="454"/>
      <c r="F64" s="454"/>
      <c r="G64" s="454"/>
      <c r="H64" s="454"/>
      <c r="I64" s="454"/>
      <c r="J64" s="454"/>
      <c r="K64" s="454"/>
      <c r="L64" s="454"/>
      <c r="M64" s="454"/>
      <c r="N64" s="454"/>
      <c r="O64" s="144"/>
    </row>
    <row r="65" spans="1:15" ht="12.75" customHeight="1" x14ac:dyDescent="0.25">
      <c r="A65" s="118"/>
      <c r="B65" s="388"/>
      <c r="C65" s="398" t="s">
        <v>107</v>
      </c>
      <c r="D65" s="454"/>
      <c r="E65" s="454"/>
      <c r="F65" s="454"/>
      <c r="G65" s="454"/>
      <c r="H65" s="454"/>
      <c r="I65" s="454"/>
      <c r="J65" s="454"/>
      <c r="K65" s="454"/>
      <c r="L65" s="454"/>
      <c r="M65" s="454"/>
      <c r="N65" s="454"/>
      <c r="O65" s="144"/>
    </row>
    <row r="66" spans="1:15" ht="12.75" customHeight="1" x14ac:dyDescent="0.25">
      <c r="A66" s="118"/>
      <c r="B66" s="388"/>
      <c r="C66" s="398" t="s">
        <v>108</v>
      </c>
      <c r="D66" s="454"/>
      <c r="E66" s="454"/>
      <c r="F66" s="454"/>
      <c r="G66" s="454"/>
      <c r="H66" s="454"/>
      <c r="I66" s="454"/>
      <c r="J66" s="454"/>
      <c r="K66" s="454"/>
      <c r="L66" s="454"/>
      <c r="M66" s="454"/>
      <c r="N66" s="454"/>
      <c r="O66" s="144"/>
    </row>
    <row r="67" spans="1:15" ht="12.75" customHeight="1" x14ac:dyDescent="0.25">
      <c r="A67" s="118"/>
      <c r="B67" s="389"/>
      <c r="C67" s="398" t="s">
        <v>109</v>
      </c>
      <c r="D67" s="454"/>
      <c r="E67" s="454"/>
      <c r="F67" s="454"/>
      <c r="G67" s="454"/>
      <c r="H67" s="454"/>
      <c r="I67" s="454"/>
      <c r="J67" s="454"/>
      <c r="K67" s="454"/>
      <c r="L67" s="454"/>
      <c r="M67" s="454"/>
      <c r="N67" s="454"/>
      <c r="O67" s="144"/>
    </row>
    <row r="68" spans="1:15" ht="12.75" customHeight="1" x14ac:dyDescent="0.25">
      <c r="A68" s="118"/>
      <c r="B68" s="387">
        <v>2.2000000000000002</v>
      </c>
      <c r="C68" s="401" t="s">
        <v>81</v>
      </c>
      <c r="D68" s="469"/>
      <c r="E68" s="469"/>
      <c r="F68" s="469"/>
      <c r="G68" s="469"/>
      <c r="H68" s="469"/>
      <c r="I68" s="469"/>
      <c r="J68" s="469"/>
      <c r="K68" s="469"/>
      <c r="L68" s="469"/>
      <c r="M68" s="469"/>
      <c r="N68" s="469"/>
      <c r="O68" s="131"/>
    </row>
    <row r="69" spans="1:15" ht="12.75" customHeight="1" x14ac:dyDescent="0.25">
      <c r="A69" s="118"/>
      <c r="B69" s="388"/>
      <c r="C69" s="398" t="s">
        <v>110</v>
      </c>
      <c r="D69" s="454"/>
      <c r="E69" s="454"/>
      <c r="F69" s="454"/>
      <c r="G69" s="454"/>
      <c r="H69" s="454"/>
      <c r="I69" s="454"/>
      <c r="J69" s="454"/>
      <c r="K69" s="454"/>
      <c r="L69" s="454"/>
      <c r="M69" s="454"/>
      <c r="N69" s="454"/>
      <c r="O69" s="144"/>
    </row>
    <row r="70" spans="1:15" ht="12.75" customHeight="1" x14ac:dyDescent="0.25">
      <c r="A70" s="118"/>
      <c r="B70" s="388"/>
      <c r="C70" s="458" t="s">
        <v>407</v>
      </c>
      <c r="D70" s="454"/>
      <c r="E70" s="454"/>
      <c r="F70" s="454"/>
      <c r="G70" s="454"/>
      <c r="H70" s="454"/>
      <c r="I70" s="454"/>
      <c r="J70" s="454"/>
      <c r="K70" s="454"/>
      <c r="L70" s="454"/>
      <c r="M70" s="454"/>
      <c r="N70" s="454"/>
      <c r="O70" s="144"/>
    </row>
    <row r="71" spans="1:15" ht="12.75" customHeight="1" x14ac:dyDescent="0.25">
      <c r="A71" s="118"/>
      <c r="B71" s="388"/>
      <c r="C71" s="398" t="s">
        <v>64</v>
      </c>
      <c r="D71" s="454"/>
      <c r="E71" s="454"/>
      <c r="F71" s="454"/>
      <c r="G71" s="454"/>
      <c r="H71" s="454"/>
      <c r="I71" s="454"/>
      <c r="J71" s="454"/>
      <c r="K71" s="454"/>
      <c r="L71" s="454"/>
      <c r="M71" s="454"/>
      <c r="N71" s="454"/>
      <c r="O71" s="144"/>
    </row>
    <row r="72" spans="1:15" ht="12.75" customHeight="1" x14ac:dyDescent="0.25">
      <c r="A72" s="118"/>
      <c r="B72" s="388"/>
      <c r="C72" s="398" t="s">
        <v>65</v>
      </c>
      <c r="D72" s="454"/>
      <c r="E72" s="454"/>
      <c r="F72" s="454"/>
      <c r="G72" s="454"/>
      <c r="H72" s="454"/>
      <c r="I72" s="454"/>
      <c r="J72" s="454"/>
      <c r="K72" s="454"/>
      <c r="L72" s="454"/>
      <c r="M72" s="454"/>
      <c r="N72" s="454"/>
      <c r="O72" s="144"/>
    </row>
    <row r="73" spans="1:15" ht="12.75" customHeight="1" x14ac:dyDescent="0.25">
      <c r="A73" s="118"/>
      <c r="B73" s="388"/>
      <c r="C73" s="398" t="s">
        <v>66</v>
      </c>
      <c r="D73" s="454"/>
      <c r="E73" s="454"/>
      <c r="F73" s="454"/>
      <c r="G73" s="454"/>
      <c r="H73" s="454"/>
      <c r="I73" s="454"/>
      <c r="J73" s="454"/>
      <c r="K73" s="454"/>
      <c r="L73" s="454"/>
      <c r="M73" s="454"/>
      <c r="N73" s="454"/>
      <c r="O73" s="144"/>
    </row>
    <row r="74" spans="1:15" ht="12.75" customHeight="1" x14ac:dyDescent="0.25">
      <c r="A74" s="118"/>
      <c r="B74" s="388"/>
      <c r="C74" s="398" t="s">
        <v>67</v>
      </c>
      <c r="D74" s="454"/>
      <c r="E74" s="454"/>
      <c r="F74" s="454"/>
      <c r="G74" s="454"/>
      <c r="H74" s="454"/>
      <c r="I74" s="454"/>
      <c r="J74" s="454"/>
      <c r="K74" s="454"/>
      <c r="L74" s="454"/>
      <c r="M74" s="454"/>
      <c r="N74" s="454"/>
      <c r="O74" s="144"/>
    </row>
    <row r="75" spans="1:15" ht="12.75" customHeight="1" x14ac:dyDescent="0.25">
      <c r="A75" s="118"/>
      <c r="B75" s="389"/>
      <c r="C75" s="416" t="s">
        <v>68</v>
      </c>
      <c r="D75" s="455"/>
      <c r="E75" s="455"/>
      <c r="F75" s="455"/>
      <c r="G75" s="455"/>
      <c r="H75" s="455"/>
      <c r="I75" s="455"/>
      <c r="J75" s="455"/>
      <c r="K75" s="455"/>
      <c r="L75" s="455"/>
      <c r="M75" s="455"/>
      <c r="N75" s="455"/>
      <c r="O75" s="144"/>
    </row>
    <row r="76" spans="1:15" ht="12.75" customHeight="1" x14ac:dyDescent="0.25">
      <c r="A76" s="118"/>
      <c r="B76" s="387">
        <v>2.2999999999999998</v>
      </c>
      <c r="C76" s="381" t="s">
        <v>408</v>
      </c>
      <c r="D76" s="429"/>
      <c r="E76" s="429"/>
      <c r="F76" s="429"/>
      <c r="G76" s="429"/>
      <c r="H76" s="429"/>
      <c r="I76" s="429"/>
      <c r="J76" s="429"/>
      <c r="K76" s="429"/>
      <c r="L76" s="429"/>
      <c r="M76" s="429"/>
      <c r="N76" s="429"/>
      <c r="O76" s="430"/>
    </row>
    <row r="77" spans="1:15" ht="12.75" customHeight="1" x14ac:dyDescent="0.25">
      <c r="A77" s="118"/>
      <c r="B77" s="388"/>
      <c r="C77" s="375"/>
      <c r="D77" s="376"/>
      <c r="E77" s="376"/>
      <c r="F77" s="376"/>
      <c r="G77" s="376"/>
      <c r="H77" s="376"/>
      <c r="I77" s="376"/>
      <c r="J77" s="376"/>
      <c r="K77" s="376"/>
      <c r="L77" s="376"/>
      <c r="M77" s="376"/>
      <c r="N77" s="376"/>
      <c r="O77" s="377"/>
    </row>
    <row r="78" spans="1:15" ht="12.75" customHeight="1" x14ac:dyDescent="0.25">
      <c r="A78" s="118"/>
      <c r="B78" s="388"/>
      <c r="C78" s="375"/>
      <c r="D78" s="376"/>
      <c r="E78" s="376"/>
      <c r="F78" s="376"/>
      <c r="G78" s="376"/>
      <c r="H78" s="376"/>
      <c r="I78" s="376"/>
      <c r="J78" s="376"/>
      <c r="K78" s="376"/>
      <c r="L78" s="376"/>
      <c r="M78" s="376"/>
      <c r="N78" s="376"/>
      <c r="O78" s="377"/>
    </row>
    <row r="79" spans="1:15" ht="12.75" customHeight="1" thickBot="1" x14ac:dyDescent="0.3">
      <c r="A79" s="118"/>
      <c r="B79" s="471"/>
      <c r="C79" s="378"/>
      <c r="D79" s="379"/>
      <c r="E79" s="379"/>
      <c r="F79" s="379"/>
      <c r="G79" s="379"/>
      <c r="H79" s="379"/>
      <c r="I79" s="379"/>
      <c r="J79" s="379"/>
      <c r="K79" s="379"/>
      <c r="L79" s="379"/>
      <c r="M79" s="379"/>
      <c r="N79" s="379"/>
      <c r="O79" s="380"/>
    </row>
    <row r="80" spans="1:15" ht="25.5" customHeight="1" x14ac:dyDescent="0.25">
      <c r="A80" s="118"/>
      <c r="B80" s="129">
        <v>3</v>
      </c>
      <c r="C80" s="478" t="s">
        <v>111</v>
      </c>
      <c r="D80" s="478"/>
      <c r="E80" s="478"/>
      <c r="F80" s="478"/>
      <c r="G80" s="478"/>
      <c r="H80" s="478"/>
      <c r="I80" s="478"/>
      <c r="J80" s="478"/>
      <c r="K80" s="478"/>
      <c r="L80" s="478"/>
      <c r="M80" s="478"/>
      <c r="N80" s="478"/>
      <c r="O80" s="8"/>
    </row>
    <row r="81" spans="1:15" x14ac:dyDescent="0.25">
      <c r="A81" s="118"/>
      <c r="B81" s="472">
        <v>3.1</v>
      </c>
      <c r="C81" s="467" t="s">
        <v>58</v>
      </c>
      <c r="D81" s="468"/>
      <c r="E81" s="468"/>
      <c r="F81" s="468"/>
      <c r="G81" s="468"/>
      <c r="H81" s="468"/>
      <c r="I81" s="468"/>
      <c r="J81" s="468"/>
      <c r="K81" s="468"/>
      <c r="L81" s="468"/>
      <c r="M81" s="468"/>
      <c r="N81" s="468"/>
      <c r="O81" s="131"/>
    </row>
    <row r="82" spans="1:15" x14ac:dyDescent="0.25">
      <c r="A82" s="118"/>
      <c r="B82" s="473"/>
      <c r="C82" s="448" t="s">
        <v>69</v>
      </c>
      <c r="D82" s="449"/>
      <c r="E82" s="449"/>
      <c r="F82" s="449"/>
      <c r="G82" s="449"/>
      <c r="H82" s="449"/>
      <c r="I82" s="449"/>
      <c r="J82" s="449"/>
      <c r="K82" s="449"/>
      <c r="L82" s="449"/>
      <c r="M82" s="449"/>
      <c r="N82" s="449"/>
      <c r="O82" s="132"/>
    </row>
    <row r="83" spans="1:15" x14ac:dyDescent="0.25">
      <c r="A83" s="118"/>
      <c r="B83" s="473"/>
      <c r="C83" s="448" t="s">
        <v>70</v>
      </c>
      <c r="D83" s="449"/>
      <c r="E83" s="449"/>
      <c r="F83" s="449"/>
      <c r="G83" s="449"/>
      <c r="H83" s="449"/>
      <c r="I83" s="449"/>
      <c r="J83" s="449"/>
      <c r="K83" s="449"/>
      <c r="L83" s="449"/>
      <c r="M83" s="449"/>
      <c r="N83" s="449"/>
      <c r="O83" s="9"/>
    </row>
    <row r="84" spans="1:15" x14ac:dyDescent="0.25">
      <c r="A84" s="118"/>
      <c r="B84" s="473"/>
      <c r="C84" s="485" t="s">
        <v>287</v>
      </c>
      <c r="D84" s="486"/>
      <c r="E84" s="486"/>
      <c r="F84" s="486"/>
      <c r="G84" s="486"/>
      <c r="H84" s="486"/>
      <c r="I84" s="486"/>
      <c r="J84" s="486"/>
      <c r="K84" s="486"/>
      <c r="L84" s="486"/>
      <c r="M84" s="486"/>
      <c r="N84" s="486"/>
      <c r="O84" s="9"/>
    </row>
    <row r="85" spans="1:15" x14ac:dyDescent="0.25">
      <c r="A85" s="118"/>
      <c r="B85" s="473"/>
      <c r="C85" s="452" t="s">
        <v>307</v>
      </c>
      <c r="D85" s="453"/>
      <c r="E85" s="453"/>
      <c r="F85" s="453"/>
      <c r="G85" s="453"/>
      <c r="H85" s="453"/>
      <c r="I85" s="453"/>
      <c r="J85" s="453"/>
      <c r="K85" s="453"/>
      <c r="L85" s="453"/>
      <c r="M85" s="453"/>
      <c r="N85" s="453"/>
      <c r="O85" s="9"/>
    </row>
    <row r="86" spans="1:15" x14ac:dyDescent="0.25">
      <c r="A86" s="118"/>
      <c r="B86" s="473"/>
      <c r="C86" s="436" t="s">
        <v>351</v>
      </c>
      <c r="D86" s="437"/>
      <c r="E86" s="437"/>
      <c r="F86" s="437"/>
      <c r="G86" s="437"/>
      <c r="H86" s="437"/>
      <c r="I86" s="437"/>
      <c r="J86" s="437"/>
      <c r="K86" s="437"/>
      <c r="L86" s="437"/>
      <c r="M86" s="437"/>
      <c r="N86" s="437"/>
      <c r="O86" s="438"/>
    </row>
    <row r="87" spans="1:15" ht="15" customHeight="1" x14ac:dyDescent="0.25">
      <c r="A87" s="118"/>
      <c r="B87" s="473"/>
      <c r="C87" s="405"/>
      <c r="D87" s="406"/>
      <c r="E87" s="406"/>
      <c r="F87" s="406"/>
      <c r="G87" s="406"/>
      <c r="H87" s="406"/>
      <c r="I87" s="406"/>
      <c r="J87" s="406"/>
      <c r="K87" s="406"/>
      <c r="L87" s="406"/>
      <c r="M87" s="406"/>
      <c r="N87" s="406"/>
      <c r="O87" s="407"/>
    </row>
    <row r="88" spans="1:15" ht="15" customHeight="1" x14ac:dyDescent="0.25">
      <c r="A88" s="118"/>
      <c r="B88" s="473"/>
      <c r="C88" s="405"/>
      <c r="D88" s="406"/>
      <c r="E88" s="406"/>
      <c r="F88" s="406"/>
      <c r="G88" s="406"/>
      <c r="H88" s="406"/>
      <c r="I88" s="406"/>
      <c r="J88" s="406"/>
      <c r="K88" s="406"/>
      <c r="L88" s="406"/>
      <c r="M88" s="406"/>
      <c r="N88" s="406"/>
      <c r="O88" s="407"/>
    </row>
    <row r="89" spans="1:15" ht="15.75" customHeight="1" thickBot="1" x14ac:dyDescent="0.3">
      <c r="A89" s="118"/>
      <c r="B89" s="474"/>
      <c r="C89" s="408"/>
      <c r="D89" s="409"/>
      <c r="E89" s="409"/>
      <c r="F89" s="409"/>
      <c r="G89" s="409"/>
      <c r="H89" s="409"/>
      <c r="I89" s="409"/>
      <c r="J89" s="409"/>
      <c r="K89" s="409"/>
      <c r="L89" s="409"/>
      <c r="M89" s="409"/>
      <c r="N89" s="409"/>
      <c r="O89" s="410"/>
    </row>
    <row r="90" spans="1:15" ht="25.5" customHeight="1" x14ac:dyDescent="0.25">
      <c r="A90" s="118"/>
      <c r="B90" s="134">
        <v>4</v>
      </c>
      <c r="C90" s="492" t="s">
        <v>112</v>
      </c>
      <c r="D90" s="492"/>
      <c r="E90" s="492"/>
      <c r="F90" s="492"/>
      <c r="G90" s="492"/>
      <c r="H90" s="492"/>
      <c r="I90" s="492"/>
      <c r="J90" s="492"/>
      <c r="K90" s="492"/>
      <c r="L90" s="492"/>
      <c r="M90" s="492"/>
      <c r="N90" s="492"/>
      <c r="O90" s="146"/>
    </row>
    <row r="91" spans="1:15" ht="12.75" customHeight="1" x14ac:dyDescent="0.25">
      <c r="A91" s="118"/>
      <c r="B91" s="135">
        <v>4.0999999999999996</v>
      </c>
      <c r="C91" s="469" t="s">
        <v>71</v>
      </c>
      <c r="D91" s="469"/>
      <c r="E91" s="469"/>
      <c r="F91" s="469"/>
      <c r="G91" s="469"/>
      <c r="H91" s="469"/>
      <c r="I91" s="469"/>
      <c r="J91" s="469"/>
      <c r="K91" s="469"/>
      <c r="L91" s="469"/>
      <c r="M91" s="469"/>
      <c r="N91" s="469"/>
      <c r="O91" s="144"/>
    </row>
    <row r="92" spans="1:15" ht="12.75" customHeight="1" x14ac:dyDescent="0.25">
      <c r="A92" s="118"/>
      <c r="B92" s="387">
        <v>4.2</v>
      </c>
      <c r="C92" s="401" t="s">
        <v>72</v>
      </c>
      <c r="D92" s="469"/>
      <c r="E92" s="469"/>
      <c r="F92" s="469"/>
      <c r="G92" s="469"/>
      <c r="H92" s="469"/>
      <c r="I92" s="469"/>
      <c r="J92" s="469"/>
      <c r="K92" s="469"/>
      <c r="L92" s="469"/>
      <c r="M92" s="469"/>
      <c r="N92" s="469"/>
      <c r="O92" s="131"/>
    </row>
    <row r="93" spans="1:15" ht="25.5" customHeight="1" x14ac:dyDescent="0.25">
      <c r="A93" s="118"/>
      <c r="B93" s="388"/>
      <c r="C93" s="398" t="s">
        <v>113</v>
      </c>
      <c r="D93" s="454"/>
      <c r="E93" s="454"/>
      <c r="F93" s="454"/>
      <c r="G93" s="454"/>
      <c r="H93" s="454"/>
      <c r="I93" s="454"/>
      <c r="J93" s="454"/>
      <c r="K93" s="454"/>
      <c r="L93" s="454"/>
      <c r="M93" s="454"/>
      <c r="N93" s="454"/>
      <c r="O93" s="144"/>
    </row>
    <row r="94" spans="1:15" ht="12.75" customHeight="1" x14ac:dyDescent="0.25">
      <c r="A94" s="118"/>
      <c r="B94" s="388"/>
      <c r="C94" s="398" t="s">
        <v>114</v>
      </c>
      <c r="D94" s="454"/>
      <c r="E94" s="454"/>
      <c r="F94" s="454"/>
      <c r="G94" s="454"/>
      <c r="H94" s="454"/>
      <c r="I94" s="454"/>
      <c r="J94" s="454"/>
      <c r="K94" s="454"/>
      <c r="L94" s="454"/>
      <c r="M94" s="454"/>
      <c r="N94" s="454"/>
      <c r="O94" s="144"/>
    </row>
    <row r="95" spans="1:15" ht="12.75" customHeight="1" x14ac:dyDescent="0.25">
      <c r="A95" s="118"/>
      <c r="B95" s="388"/>
      <c r="C95" s="398" t="s">
        <v>115</v>
      </c>
      <c r="D95" s="454"/>
      <c r="E95" s="454"/>
      <c r="F95" s="454"/>
      <c r="G95" s="454"/>
      <c r="H95" s="454"/>
      <c r="I95" s="454"/>
      <c r="J95" s="454"/>
      <c r="K95" s="454"/>
      <c r="L95" s="454"/>
      <c r="M95" s="454"/>
      <c r="N95" s="454"/>
      <c r="O95" s="144"/>
    </row>
    <row r="96" spans="1:15" ht="12.75" customHeight="1" x14ac:dyDescent="0.25">
      <c r="A96" s="118"/>
      <c r="B96" s="388"/>
      <c r="C96" s="398" t="s">
        <v>116</v>
      </c>
      <c r="D96" s="454"/>
      <c r="E96" s="454"/>
      <c r="F96" s="454"/>
      <c r="G96" s="454"/>
      <c r="H96" s="454"/>
      <c r="I96" s="454"/>
      <c r="J96" s="454"/>
      <c r="K96" s="454"/>
      <c r="L96" s="454"/>
      <c r="M96" s="454"/>
      <c r="N96" s="454"/>
      <c r="O96" s="144"/>
    </row>
    <row r="97" spans="1:15" ht="12.75" customHeight="1" x14ac:dyDescent="0.25">
      <c r="A97" s="118"/>
      <c r="B97" s="388"/>
      <c r="C97" s="398" t="s">
        <v>117</v>
      </c>
      <c r="D97" s="454"/>
      <c r="E97" s="454"/>
      <c r="F97" s="454"/>
      <c r="G97" s="454"/>
      <c r="H97" s="454"/>
      <c r="I97" s="454"/>
      <c r="J97" s="454"/>
      <c r="K97" s="454"/>
      <c r="L97" s="454"/>
      <c r="M97" s="454"/>
      <c r="N97" s="454"/>
      <c r="O97" s="144"/>
    </row>
    <row r="98" spans="1:15" ht="12.75" customHeight="1" x14ac:dyDescent="0.25">
      <c r="A98" s="118"/>
      <c r="B98" s="388"/>
      <c r="C98" s="398" t="s">
        <v>118</v>
      </c>
      <c r="D98" s="454"/>
      <c r="E98" s="454"/>
      <c r="F98" s="454"/>
      <c r="G98" s="454"/>
      <c r="H98" s="454"/>
      <c r="I98" s="454"/>
      <c r="J98" s="454"/>
      <c r="K98" s="454"/>
      <c r="L98" s="454"/>
      <c r="M98" s="454"/>
      <c r="N98" s="454"/>
      <c r="O98" s="144"/>
    </row>
    <row r="99" spans="1:15" ht="12.75" customHeight="1" x14ac:dyDescent="0.25">
      <c r="A99" s="118"/>
      <c r="B99" s="388"/>
      <c r="C99" s="398" t="s">
        <v>119</v>
      </c>
      <c r="D99" s="454"/>
      <c r="E99" s="454"/>
      <c r="F99" s="454"/>
      <c r="G99" s="454"/>
      <c r="H99" s="454"/>
      <c r="I99" s="454"/>
      <c r="J99" s="454"/>
      <c r="K99" s="454"/>
      <c r="L99" s="454"/>
      <c r="M99" s="454"/>
      <c r="N99" s="454"/>
      <c r="O99" s="144"/>
    </row>
    <row r="100" spans="1:15" ht="12.75" customHeight="1" x14ac:dyDescent="0.25">
      <c r="A100" s="118"/>
      <c r="B100" s="388"/>
      <c r="C100" s="398" t="s">
        <v>120</v>
      </c>
      <c r="D100" s="454"/>
      <c r="E100" s="454"/>
      <c r="F100" s="454"/>
      <c r="G100" s="454"/>
      <c r="H100" s="454"/>
      <c r="I100" s="454"/>
      <c r="J100" s="454"/>
      <c r="K100" s="454"/>
      <c r="L100" s="454"/>
      <c r="M100" s="454"/>
      <c r="N100" s="454"/>
      <c r="O100" s="144"/>
    </row>
    <row r="101" spans="1:15" ht="12.75" customHeight="1" x14ac:dyDescent="0.25">
      <c r="A101" s="118"/>
      <c r="B101" s="389"/>
      <c r="C101" s="398" t="s">
        <v>121</v>
      </c>
      <c r="D101" s="454"/>
      <c r="E101" s="454"/>
      <c r="F101" s="454"/>
      <c r="G101" s="454"/>
      <c r="H101" s="454"/>
      <c r="I101" s="454"/>
      <c r="J101" s="454"/>
      <c r="K101" s="454"/>
      <c r="L101" s="454"/>
      <c r="M101" s="454"/>
      <c r="N101" s="454"/>
      <c r="O101" s="144"/>
    </row>
    <row r="102" spans="1:15" ht="12.75" customHeight="1" x14ac:dyDescent="0.25">
      <c r="A102" s="118"/>
      <c r="B102" s="387">
        <v>4.3</v>
      </c>
      <c r="C102" s="401" t="s">
        <v>59</v>
      </c>
      <c r="D102" s="469"/>
      <c r="E102" s="469"/>
      <c r="F102" s="469"/>
      <c r="G102" s="469"/>
      <c r="H102" s="469"/>
      <c r="I102" s="469"/>
      <c r="J102" s="469"/>
      <c r="K102" s="469"/>
      <c r="L102" s="469"/>
      <c r="M102" s="469"/>
      <c r="N102" s="469"/>
      <c r="O102" s="131"/>
    </row>
    <row r="103" spans="1:15" ht="12.75" customHeight="1" x14ac:dyDescent="0.25">
      <c r="A103" s="118"/>
      <c r="B103" s="388"/>
      <c r="C103" s="398" t="s">
        <v>122</v>
      </c>
      <c r="D103" s="454"/>
      <c r="E103" s="454"/>
      <c r="F103" s="454"/>
      <c r="G103" s="454"/>
      <c r="H103" s="454"/>
      <c r="I103" s="454"/>
      <c r="J103" s="454"/>
      <c r="K103" s="454"/>
      <c r="L103" s="454"/>
      <c r="M103" s="454"/>
      <c r="N103" s="454"/>
      <c r="O103" s="144"/>
    </row>
    <row r="104" spans="1:15" ht="12.75" customHeight="1" x14ac:dyDescent="0.25">
      <c r="A104" s="118"/>
      <c r="B104" s="388"/>
      <c r="C104" s="398" t="s">
        <v>123</v>
      </c>
      <c r="D104" s="454"/>
      <c r="E104" s="454"/>
      <c r="F104" s="454"/>
      <c r="G104" s="454"/>
      <c r="H104" s="454"/>
      <c r="I104" s="454"/>
      <c r="J104" s="454"/>
      <c r="K104" s="454"/>
      <c r="L104" s="454"/>
      <c r="M104" s="454"/>
      <c r="N104" s="454"/>
      <c r="O104" s="144"/>
    </row>
    <row r="105" spans="1:15" ht="12.75" customHeight="1" x14ac:dyDescent="0.25">
      <c r="A105" s="118"/>
      <c r="B105" s="388"/>
      <c r="C105" s="398" t="s">
        <v>124</v>
      </c>
      <c r="D105" s="454"/>
      <c r="E105" s="454"/>
      <c r="F105" s="454"/>
      <c r="G105" s="454"/>
      <c r="H105" s="454"/>
      <c r="I105" s="454"/>
      <c r="J105" s="454"/>
      <c r="K105" s="454"/>
      <c r="L105" s="454"/>
      <c r="M105" s="454"/>
      <c r="N105" s="454"/>
      <c r="O105" s="144"/>
    </row>
    <row r="106" spans="1:15" ht="12.75" customHeight="1" x14ac:dyDescent="0.25">
      <c r="A106" s="118"/>
      <c r="B106" s="389"/>
      <c r="C106" s="416" t="s">
        <v>125</v>
      </c>
      <c r="D106" s="455"/>
      <c r="E106" s="455"/>
      <c r="F106" s="455"/>
      <c r="G106" s="455"/>
      <c r="H106" s="455"/>
      <c r="I106" s="455"/>
      <c r="J106" s="455"/>
      <c r="K106" s="455"/>
      <c r="L106" s="455"/>
      <c r="M106" s="455"/>
      <c r="N106" s="455"/>
      <c r="O106" s="144"/>
    </row>
    <row r="107" spans="1:15" ht="12.75" customHeight="1" x14ac:dyDescent="0.25">
      <c r="A107" s="118"/>
      <c r="B107" s="387">
        <v>4.4000000000000004</v>
      </c>
      <c r="C107" s="443" t="s">
        <v>350</v>
      </c>
      <c r="D107" s="429"/>
      <c r="E107" s="429"/>
      <c r="F107" s="429"/>
      <c r="G107" s="429"/>
      <c r="H107" s="429"/>
      <c r="I107" s="429"/>
      <c r="J107" s="429"/>
      <c r="K107" s="429"/>
      <c r="L107" s="429"/>
      <c r="M107" s="429"/>
      <c r="N107" s="429"/>
      <c r="O107" s="430"/>
    </row>
    <row r="108" spans="1:15" ht="12.75" customHeight="1" x14ac:dyDescent="0.25">
      <c r="A108" s="118"/>
      <c r="B108" s="388"/>
      <c r="C108" s="375"/>
      <c r="D108" s="376"/>
      <c r="E108" s="376"/>
      <c r="F108" s="376"/>
      <c r="G108" s="376"/>
      <c r="H108" s="376"/>
      <c r="I108" s="376"/>
      <c r="J108" s="376"/>
      <c r="K108" s="376"/>
      <c r="L108" s="376"/>
      <c r="M108" s="376"/>
      <c r="N108" s="376"/>
      <c r="O108" s="377"/>
    </row>
    <row r="109" spans="1:15" ht="12.75" customHeight="1" x14ac:dyDescent="0.25">
      <c r="A109" s="118"/>
      <c r="B109" s="388"/>
      <c r="C109" s="375"/>
      <c r="D109" s="376"/>
      <c r="E109" s="376"/>
      <c r="F109" s="376"/>
      <c r="G109" s="376"/>
      <c r="H109" s="376"/>
      <c r="I109" s="376"/>
      <c r="J109" s="376"/>
      <c r="K109" s="376"/>
      <c r="L109" s="376"/>
      <c r="M109" s="376"/>
      <c r="N109" s="376"/>
      <c r="O109" s="377"/>
    </row>
    <row r="110" spans="1:15" ht="12.75" customHeight="1" thickBot="1" x14ac:dyDescent="0.3">
      <c r="A110" s="118"/>
      <c r="B110" s="471"/>
      <c r="C110" s="378"/>
      <c r="D110" s="379"/>
      <c r="E110" s="379"/>
      <c r="F110" s="379"/>
      <c r="G110" s="379"/>
      <c r="H110" s="379"/>
      <c r="I110" s="379"/>
      <c r="J110" s="379"/>
      <c r="K110" s="379"/>
      <c r="L110" s="379"/>
      <c r="M110" s="379"/>
      <c r="N110" s="379"/>
      <c r="O110" s="380"/>
    </row>
    <row r="111" spans="1:15" ht="25.5" customHeight="1" x14ac:dyDescent="0.25">
      <c r="A111" s="118"/>
      <c r="B111" s="129">
        <v>5</v>
      </c>
      <c r="C111" s="511" t="s">
        <v>126</v>
      </c>
      <c r="D111" s="511"/>
      <c r="E111" s="511"/>
      <c r="F111" s="511"/>
      <c r="G111" s="511"/>
      <c r="H111" s="511"/>
      <c r="I111" s="511"/>
      <c r="J111" s="511"/>
      <c r="K111" s="511"/>
      <c r="L111" s="511"/>
      <c r="M111" s="511"/>
      <c r="N111" s="511"/>
      <c r="O111" s="8"/>
    </row>
    <row r="112" spans="1:15" ht="12.75" customHeight="1" x14ac:dyDescent="0.25">
      <c r="A112" s="118"/>
      <c r="B112" s="472">
        <v>5.0999999999999996</v>
      </c>
      <c r="C112" s="442" t="s">
        <v>349</v>
      </c>
      <c r="D112" s="431"/>
      <c r="E112" s="431"/>
      <c r="F112" s="431"/>
      <c r="G112" s="431"/>
      <c r="H112" s="431"/>
      <c r="I112" s="431"/>
      <c r="J112" s="431"/>
      <c r="K112" s="431"/>
      <c r="L112" s="431"/>
      <c r="M112" s="431"/>
      <c r="N112" s="431"/>
      <c r="O112" s="432"/>
    </row>
    <row r="113" spans="1:15" ht="12.75" customHeight="1" x14ac:dyDescent="0.25">
      <c r="A113" s="118"/>
      <c r="B113" s="473"/>
      <c r="C113" s="405"/>
      <c r="D113" s="406"/>
      <c r="E113" s="406"/>
      <c r="F113" s="406"/>
      <c r="G113" s="406"/>
      <c r="H113" s="406"/>
      <c r="I113" s="406"/>
      <c r="J113" s="406"/>
      <c r="K113" s="406"/>
      <c r="L113" s="406"/>
      <c r="M113" s="406"/>
      <c r="N113" s="406"/>
      <c r="O113" s="407"/>
    </row>
    <row r="114" spans="1:15" ht="12.75" customHeight="1" x14ac:dyDescent="0.25">
      <c r="A114" s="118"/>
      <c r="B114" s="473"/>
      <c r="C114" s="405"/>
      <c r="D114" s="406"/>
      <c r="E114" s="406"/>
      <c r="F114" s="406"/>
      <c r="G114" s="406"/>
      <c r="H114" s="406"/>
      <c r="I114" s="406"/>
      <c r="J114" s="406"/>
      <c r="K114" s="406"/>
      <c r="L114" s="406"/>
      <c r="M114" s="406"/>
      <c r="N114" s="406"/>
      <c r="O114" s="407"/>
    </row>
    <row r="115" spans="1:15" ht="12.75" customHeight="1" x14ac:dyDescent="0.25">
      <c r="A115" s="118"/>
      <c r="B115" s="482"/>
      <c r="C115" s="439"/>
      <c r="D115" s="440"/>
      <c r="E115" s="440"/>
      <c r="F115" s="440"/>
      <c r="G115" s="440"/>
      <c r="H115" s="440"/>
      <c r="I115" s="440"/>
      <c r="J115" s="440"/>
      <c r="K115" s="440"/>
      <c r="L115" s="440"/>
      <c r="M115" s="440"/>
      <c r="N115" s="440"/>
      <c r="O115" s="441"/>
    </row>
    <row r="116" spans="1:15" ht="12.75" customHeight="1" x14ac:dyDescent="0.25">
      <c r="A116" s="118"/>
      <c r="B116" s="472">
        <v>5.2</v>
      </c>
      <c r="C116" s="479" t="s">
        <v>79</v>
      </c>
      <c r="D116" s="480"/>
      <c r="E116" s="480"/>
      <c r="F116" s="480"/>
      <c r="G116" s="480"/>
      <c r="H116" s="480"/>
      <c r="I116" s="480"/>
      <c r="J116" s="480"/>
      <c r="K116" s="480"/>
      <c r="L116" s="480"/>
      <c r="M116" s="480"/>
      <c r="N116" s="480"/>
      <c r="O116" s="131"/>
    </row>
    <row r="117" spans="1:15" x14ac:dyDescent="0.25">
      <c r="A117" s="118"/>
      <c r="B117" s="473"/>
      <c r="C117" s="448" t="s">
        <v>76</v>
      </c>
      <c r="D117" s="449"/>
      <c r="E117" s="449"/>
      <c r="F117" s="449"/>
      <c r="G117" s="449"/>
      <c r="H117" s="449"/>
      <c r="I117" s="449"/>
      <c r="J117" s="449"/>
      <c r="K117" s="449"/>
      <c r="L117" s="449"/>
      <c r="M117" s="449"/>
      <c r="N117" s="449"/>
      <c r="O117" s="132"/>
    </row>
    <row r="118" spans="1:15" ht="12.75" customHeight="1" x14ac:dyDescent="0.25">
      <c r="A118" s="118"/>
      <c r="B118" s="473"/>
      <c r="C118" s="487" t="s">
        <v>77</v>
      </c>
      <c r="D118" s="488"/>
      <c r="E118" s="488"/>
      <c r="F118" s="488"/>
      <c r="G118" s="488"/>
      <c r="H118" s="488"/>
      <c r="I118" s="488"/>
      <c r="J118" s="488"/>
      <c r="K118" s="488"/>
      <c r="L118" s="488"/>
      <c r="M118" s="488"/>
      <c r="N118" s="488"/>
      <c r="O118" s="9"/>
    </row>
    <row r="119" spans="1:15" ht="12.75" customHeight="1" x14ac:dyDescent="0.25">
      <c r="A119" s="118"/>
      <c r="B119" s="473"/>
      <c r="C119" s="436" t="s">
        <v>348</v>
      </c>
      <c r="D119" s="437"/>
      <c r="E119" s="437"/>
      <c r="F119" s="437"/>
      <c r="G119" s="437"/>
      <c r="H119" s="437"/>
      <c r="I119" s="437"/>
      <c r="J119" s="437"/>
      <c r="K119" s="437"/>
      <c r="L119" s="437"/>
      <c r="M119" s="437"/>
      <c r="N119" s="437"/>
      <c r="O119" s="438"/>
    </row>
    <row r="120" spans="1:15" ht="12.75" customHeight="1" x14ac:dyDescent="0.25">
      <c r="A120" s="118"/>
      <c r="B120" s="473"/>
      <c r="C120" s="405"/>
      <c r="D120" s="406"/>
      <c r="E120" s="406"/>
      <c r="F120" s="406"/>
      <c r="G120" s="406"/>
      <c r="H120" s="406"/>
      <c r="I120" s="406"/>
      <c r="J120" s="406"/>
      <c r="K120" s="406"/>
      <c r="L120" s="406"/>
      <c r="M120" s="406"/>
      <c r="N120" s="406"/>
      <c r="O120" s="407"/>
    </row>
    <row r="121" spans="1:15" ht="12.75" customHeight="1" x14ac:dyDescent="0.25">
      <c r="A121" s="118"/>
      <c r="B121" s="473"/>
      <c r="C121" s="405"/>
      <c r="D121" s="406"/>
      <c r="E121" s="406"/>
      <c r="F121" s="406"/>
      <c r="G121" s="406"/>
      <c r="H121" s="406"/>
      <c r="I121" s="406"/>
      <c r="J121" s="406"/>
      <c r="K121" s="406"/>
      <c r="L121" s="406"/>
      <c r="M121" s="406"/>
      <c r="N121" s="406"/>
      <c r="O121" s="407"/>
    </row>
    <row r="122" spans="1:15" ht="12.75" customHeight="1" x14ac:dyDescent="0.25">
      <c r="A122" s="118"/>
      <c r="B122" s="473"/>
      <c r="C122" s="439"/>
      <c r="D122" s="440"/>
      <c r="E122" s="440"/>
      <c r="F122" s="440"/>
      <c r="G122" s="440"/>
      <c r="H122" s="440"/>
      <c r="I122" s="440"/>
      <c r="J122" s="440"/>
      <c r="K122" s="440"/>
      <c r="L122" s="440"/>
      <c r="M122" s="440"/>
      <c r="N122" s="440"/>
      <c r="O122" s="441"/>
    </row>
    <row r="123" spans="1:15" ht="12.75" customHeight="1" x14ac:dyDescent="0.25">
      <c r="A123" s="118"/>
      <c r="B123" s="473"/>
      <c r="C123" s="483" t="s">
        <v>78</v>
      </c>
      <c r="D123" s="484"/>
      <c r="E123" s="484"/>
      <c r="F123" s="484"/>
      <c r="G123" s="484"/>
      <c r="H123" s="484"/>
      <c r="I123" s="484"/>
      <c r="J123" s="484"/>
      <c r="K123" s="484"/>
      <c r="L123" s="484"/>
      <c r="M123" s="484"/>
      <c r="N123" s="484"/>
      <c r="O123" s="9"/>
    </row>
    <row r="124" spans="1:15" ht="12.75" customHeight="1" x14ac:dyDescent="0.25">
      <c r="A124" s="118"/>
      <c r="B124" s="473"/>
      <c r="C124" s="485" t="s">
        <v>295</v>
      </c>
      <c r="D124" s="486"/>
      <c r="E124" s="486"/>
      <c r="F124" s="486"/>
      <c r="G124" s="486"/>
      <c r="H124" s="486"/>
      <c r="I124" s="486"/>
      <c r="J124" s="486"/>
      <c r="K124" s="486"/>
      <c r="L124" s="486"/>
      <c r="M124" s="486"/>
      <c r="N124" s="486"/>
      <c r="O124" s="9"/>
    </row>
    <row r="125" spans="1:15" ht="12.75" customHeight="1" x14ac:dyDescent="0.25">
      <c r="A125" s="118"/>
      <c r="B125" s="473"/>
      <c r="C125" s="452" t="s">
        <v>308</v>
      </c>
      <c r="D125" s="453"/>
      <c r="E125" s="453"/>
      <c r="F125" s="453"/>
      <c r="G125" s="453"/>
      <c r="H125" s="453"/>
      <c r="I125" s="453"/>
      <c r="J125" s="453"/>
      <c r="K125" s="453"/>
      <c r="L125" s="453"/>
      <c r="M125" s="453"/>
      <c r="N125" s="453"/>
      <c r="O125" s="9"/>
    </row>
    <row r="126" spans="1:15" ht="12.75" customHeight="1" x14ac:dyDescent="0.25">
      <c r="A126" s="118"/>
      <c r="B126" s="473"/>
      <c r="C126" s="436" t="s">
        <v>347</v>
      </c>
      <c r="D126" s="437"/>
      <c r="E126" s="437"/>
      <c r="F126" s="437"/>
      <c r="G126" s="437"/>
      <c r="H126" s="437"/>
      <c r="I126" s="437"/>
      <c r="J126" s="437"/>
      <c r="K126" s="437"/>
      <c r="L126" s="437"/>
      <c r="M126" s="437"/>
      <c r="N126" s="437"/>
      <c r="O126" s="438"/>
    </row>
    <row r="127" spans="1:15" ht="12.75" customHeight="1" x14ac:dyDescent="0.25">
      <c r="A127" s="118"/>
      <c r="B127" s="473"/>
      <c r="C127" s="405"/>
      <c r="D127" s="406"/>
      <c r="E127" s="406"/>
      <c r="F127" s="406"/>
      <c r="G127" s="406"/>
      <c r="H127" s="406"/>
      <c r="I127" s="406"/>
      <c r="J127" s="406"/>
      <c r="K127" s="406"/>
      <c r="L127" s="406"/>
      <c r="M127" s="406"/>
      <c r="N127" s="406"/>
      <c r="O127" s="407"/>
    </row>
    <row r="128" spans="1:15" ht="12.75" customHeight="1" x14ac:dyDescent="0.25">
      <c r="A128" s="118"/>
      <c r="B128" s="473"/>
      <c r="C128" s="405"/>
      <c r="D128" s="406"/>
      <c r="E128" s="406"/>
      <c r="F128" s="406"/>
      <c r="G128" s="406"/>
      <c r="H128" s="406"/>
      <c r="I128" s="406"/>
      <c r="J128" s="406"/>
      <c r="K128" s="406"/>
      <c r="L128" s="406"/>
      <c r="M128" s="406"/>
      <c r="N128" s="406"/>
      <c r="O128" s="407"/>
    </row>
    <row r="129" spans="1:15" ht="12.75" customHeight="1" thickBot="1" x14ac:dyDescent="0.3">
      <c r="A129" s="118"/>
      <c r="B129" s="473"/>
      <c r="C129" s="408"/>
      <c r="D129" s="409"/>
      <c r="E129" s="409"/>
      <c r="F129" s="409"/>
      <c r="G129" s="409"/>
      <c r="H129" s="409"/>
      <c r="I129" s="409"/>
      <c r="J129" s="409"/>
      <c r="K129" s="409"/>
      <c r="L129" s="409"/>
      <c r="M129" s="409"/>
      <c r="N129" s="409"/>
      <c r="O129" s="410"/>
    </row>
    <row r="130" spans="1:15" ht="25.5" customHeight="1" x14ac:dyDescent="0.25">
      <c r="A130" s="118"/>
      <c r="B130" s="136">
        <v>6</v>
      </c>
      <c r="C130" s="404" t="s">
        <v>127</v>
      </c>
      <c r="D130" s="447"/>
      <c r="E130" s="447"/>
      <c r="F130" s="447"/>
      <c r="G130" s="447"/>
      <c r="H130" s="447"/>
      <c r="I130" s="447"/>
      <c r="J130" s="447"/>
      <c r="K130" s="447"/>
      <c r="L130" s="447"/>
      <c r="M130" s="447"/>
      <c r="N130" s="447"/>
      <c r="O130" s="148"/>
    </row>
    <row r="131" spans="1:15" ht="12.75" customHeight="1" x14ac:dyDescent="0.25">
      <c r="A131" s="118"/>
      <c r="B131" s="388">
        <v>6.1</v>
      </c>
      <c r="C131" s="401" t="s">
        <v>80</v>
      </c>
      <c r="D131" s="469"/>
      <c r="E131" s="469"/>
      <c r="F131" s="469"/>
      <c r="G131" s="469"/>
      <c r="H131" s="469"/>
      <c r="I131" s="469"/>
      <c r="J131" s="469"/>
      <c r="K131" s="469"/>
      <c r="L131" s="469"/>
      <c r="M131" s="469"/>
      <c r="N131" s="469"/>
      <c r="O131" s="131"/>
    </row>
    <row r="132" spans="1:15" ht="12.75" customHeight="1" x14ac:dyDescent="0.25">
      <c r="A132" s="118"/>
      <c r="B132" s="388"/>
      <c r="C132" s="398" t="s">
        <v>128</v>
      </c>
      <c r="D132" s="454"/>
      <c r="E132" s="454"/>
      <c r="F132" s="454"/>
      <c r="G132" s="454"/>
      <c r="H132" s="454"/>
      <c r="I132" s="454"/>
      <c r="J132" s="454"/>
      <c r="K132" s="454"/>
      <c r="L132" s="454"/>
      <c r="M132" s="454"/>
      <c r="N132" s="454"/>
      <c r="O132" s="144"/>
    </row>
    <row r="133" spans="1:15" ht="12.75" customHeight="1" x14ac:dyDescent="0.25">
      <c r="A133" s="118"/>
      <c r="B133" s="388"/>
      <c r="C133" s="398" t="s">
        <v>129</v>
      </c>
      <c r="D133" s="454"/>
      <c r="E133" s="454"/>
      <c r="F133" s="454"/>
      <c r="G133" s="454"/>
      <c r="H133" s="454"/>
      <c r="I133" s="454"/>
      <c r="J133" s="454"/>
      <c r="K133" s="454"/>
      <c r="L133" s="454"/>
      <c r="M133" s="454"/>
      <c r="N133" s="454"/>
      <c r="O133" s="144"/>
    </row>
    <row r="134" spans="1:15" ht="12.75" customHeight="1" x14ac:dyDescent="0.25">
      <c r="A134" s="118"/>
      <c r="B134" s="388"/>
      <c r="C134" s="416" t="s">
        <v>130</v>
      </c>
      <c r="D134" s="455"/>
      <c r="E134" s="455"/>
      <c r="F134" s="455"/>
      <c r="G134" s="455"/>
      <c r="H134" s="455"/>
      <c r="I134" s="455"/>
      <c r="J134" s="455"/>
      <c r="K134" s="455"/>
      <c r="L134" s="455"/>
      <c r="M134" s="455"/>
      <c r="N134" s="455"/>
      <c r="O134" s="147"/>
    </row>
    <row r="135" spans="1:15" ht="12.75" customHeight="1" x14ac:dyDescent="0.25">
      <c r="A135" s="118"/>
      <c r="B135" s="388"/>
      <c r="C135" s="495" t="s">
        <v>343</v>
      </c>
      <c r="D135" s="496"/>
      <c r="E135" s="496"/>
      <c r="F135" s="496"/>
      <c r="G135" s="496"/>
      <c r="H135" s="496"/>
      <c r="I135" s="496"/>
      <c r="J135" s="496"/>
      <c r="K135" s="496"/>
      <c r="L135" s="496"/>
      <c r="M135" s="496"/>
      <c r="N135" s="496"/>
      <c r="O135" s="497"/>
    </row>
    <row r="136" spans="1:15" ht="12.75" customHeight="1" x14ac:dyDescent="0.25">
      <c r="A136" s="118"/>
      <c r="B136" s="388"/>
      <c r="C136" s="375"/>
      <c r="D136" s="376"/>
      <c r="E136" s="376"/>
      <c r="F136" s="376"/>
      <c r="G136" s="376"/>
      <c r="H136" s="376"/>
      <c r="I136" s="376"/>
      <c r="J136" s="376"/>
      <c r="K136" s="376"/>
      <c r="L136" s="376"/>
      <c r="M136" s="376"/>
      <c r="N136" s="376"/>
      <c r="O136" s="377"/>
    </row>
    <row r="137" spans="1:15" ht="12.75" customHeight="1" x14ac:dyDescent="0.25">
      <c r="A137" s="118"/>
      <c r="B137" s="388"/>
      <c r="C137" s="375"/>
      <c r="D137" s="376"/>
      <c r="E137" s="376"/>
      <c r="F137" s="376"/>
      <c r="G137" s="376"/>
      <c r="H137" s="376"/>
      <c r="I137" s="376"/>
      <c r="J137" s="376"/>
      <c r="K137" s="376"/>
      <c r="L137" s="376"/>
      <c r="M137" s="376"/>
      <c r="N137" s="376"/>
      <c r="O137" s="377"/>
    </row>
    <row r="138" spans="1:15" ht="12.75" customHeight="1" x14ac:dyDescent="0.25">
      <c r="A138" s="118"/>
      <c r="B138" s="389"/>
      <c r="C138" s="444"/>
      <c r="D138" s="445"/>
      <c r="E138" s="445"/>
      <c r="F138" s="445"/>
      <c r="G138" s="445"/>
      <c r="H138" s="445"/>
      <c r="I138" s="445"/>
      <c r="J138" s="445"/>
      <c r="K138" s="445"/>
      <c r="L138" s="445"/>
      <c r="M138" s="445"/>
      <c r="N138" s="445"/>
      <c r="O138" s="446"/>
    </row>
    <row r="139" spans="1:15" ht="12.75" customHeight="1" x14ac:dyDescent="0.25">
      <c r="A139" s="118"/>
      <c r="B139" s="387">
        <v>6.2</v>
      </c>
      <c r="C139" s="443" t="s">
        <v>346</v>
      </c>
      <c r="D139" s="429"/>
      <c r="E139" s="429"/>
      <c r="F139" s="429"/>
      <c r="G139" s="429"/>
      <c r="H139" s="429"/>
      <c r="I139" s="429"/>
      <c r="J139" s="429"/>
      <c r="K139" s="429"/>
      <c r="L139" s="429"/>
      <c r="M139" s="429"/>
      <c r="N139" s="429"/>
      <c r="O139" s="430"/>
    </row>
    <row r="140" spans="1:15" ht="12.75" customHeight="1" x14ac:dyDescent="0.25">
      <c r="A140" s="118"/>
      <c r="B140" s="388"/>
      <c r="C140" s="375"/>
      <c r="D140" s="376"/>
      <c r="E140" s="376"/>
      <c r="F140" s="376"/>
      <c r="G140" s="376"/>
      <c r="H140" s="376"/>
      <c r="I140" s="376"/>
      <c r="J140" s="376"/>
      <c r="K140" s="376"/>
      <c r="L140" s="376"/>
      <c r="M140" s="376"/>
      <c r="N140" s="376"/>
      <c r="O140" s="377"/>
    </row>
    <row r="141" spans="1:15" ht="12.75" customHeight="1" x14ac:dyDescent="0.25">
      <c r="A141" s="118"/>
      <c r="B141" s="388"/>
      <c r="C141" s="375"/>
      <c r="D141" s="376"/>
      <c r="E141" s="376"/>
      <c r="F141" s="376"/>
      <c r="G141" s="376"/>
      <c r="H141" s="376"/>
      <c r="I141" s="376"/>
      <c r="J141" s="376"/>
      <c r="K141" s="376"/>
      <c r="L141" s="376"/>
      <c r="M141" s="376"/>
      <c r="N141" s="376"/>
      <c r="O141" s="377"/>
    </row>
    <row r="142" spans="1:15" ht="12.75" customHeight="1" thickBot="1" x14ac:dyDescent="0.3">
      <c r="A142" s="118"/>
      <c r="B142" s="471"/>
      <c r="C142" s="378"/>
      <c r="D142" s="379"/>
      <c r="E142" s="379"/>
      <c r="F142" s="379"/>
      <c r="G142" s="379"/>
      <c r="H142" s="379"/>
      <c r="I142" s="379"/>
      <c r="J142" s="379"/>
      <c r="K142" s="379"/>
      <c r="L142" s="379"/>
      <c r="M142" s="379"/>
      <c r="N142" s="379"/>
      <c r="O142" s="380"/>
    </row>
    <row r="143" spans="1:15" ht="25.5" customHeight="1" x14ac:dyDescent="0.25">
      <c r="A143" s="118"/>
      <c r="B143" s="137">
        <v>7</v>
      </c>
      <c r="C143" s="478" t="s">
        <v>131</v>
      </c>
      <c r="D143" s="478"/>
      <c r="E143" s="478"/>
      <c r="F143" s="478"/>
      <c r="G143" s="478"/>
      <c r="H143" s="478"/>
      <c r="I143" s="478"/>
      <c r="J143" s="478"/>
      <c r="K143" s="478"/>
      <c r="L143" s="478"/>
      <c r="M143" s="478"/>
      <c r="N143" s="478"/>
      <c r="O143" s="8"/>
    </row>
    <row r="144" spans="1:15" ht="25.5" customHeight="1" x14ac:dyDescent="0.25">
      <c r="A144" s="118"/>
      <c r="B144" s="138">
        <v>7.1</v>
      </c>
      <c r="C144" s="512" t="s">
        <v>327</v>
      </c>
      <c r="D144" s="512"/>
      <c r="E144" s="512"/>
      <c r="F144" s="512"/>
      <c r="G144" s="512"/>
      <c r="H144" s="512"/>
      <c r="I144" s="512"/>
      <c r="J144" s="512"/>
      <c r="K144" s="512"/>
      <c r="L144" s="512"/>
      <c r="M144" s="512"/>
      <c r="N144" s="512"/>
      <c r="O144" s="9"/>
    </row>
    <row r="145" spans="1:15" ht="25.5" customHeight="1" x14ac:dyDescent="0.25">
      <c r="A145" s="118"/>
      <c r="B145" s="472">
        <v>7.2</v>
      </c>
      <c r="C145" s="442" t="s">
        <v>345</v>
      </c>
      <c r="D145" s="431"/>
      <c r="E145" s="431"/>
      <c r="F145" s="431"/>
      <c r="G145" s="431"/>
      <c r="H145" s="431"/>
      <c r="I145" s="431"/>
      <c r="J145" s="431"/>
      <c r="K145" s="431"/>
      <c r="L145" s="431"/>
      <c r="M145" s="431"/>
      <c r="N145" s="431"/>
      <c r="O145" s="432"/>
    </row>
    <row r="146" spans="1:15" x14ac:dyDescent="0.25">
      <c r="A146" s="118"/>
      <c r="B146" s="473"/>
      <c r="C146" s="405"/>
      <c r="D146" s="406"/>
      <c r="E146" s="406"/>
      <c r="F146" s="406"/>
      <c r="G146" s="406"/>
      <c r="H146" s="406"/>
      <c r="I146" s="406"/>
      <c r="J146" s="406"/>
      <c r="K146" s="406"/>
      <c r="L146" s="406"/>
      <c r="M146" s="406"/>
      <c r="N146" s="406"/>
      <c r="O146" s="407"/>
    </row>
    <row r="147" spans="1:15" x14ac:dyDescent="0.25">
      <c r="A147" s="118"/>
      <c r="B147" s="473"/>
      <c r="C147" s="405"/>
      <c r="D147" s="406"/>
      <c r="E147" s="406"/>
      <c r="F147" s="406"/>
      <c r="G147" s="406"/>
      <c r="H147" s="406"/>
      <c r="I147" s="406"/>
      <c r="J147" s="406"/>
      <c r="K147" s="406"/>
      <c r="L147" s="406"/>
      <c r="M147" s="406"/>
      <c r="N147" s="406"/>
      <c r="O147" s="407"/>
    </row>
    <row r="148" spans="1:15" x14ac:dyDescent="0.25">
      <c r="A148" s="118"/>
      <c r="B148" s="482"/>
      <c r="C148" s="439"/>
      <c r="D148" s="440"/>
      <c r="E148" s="440"/>
      <c r="F148" s="440"/>
      <c r="G148" s="440"/>
      <c r="H148" s="440"/>
      <c r="I148" s="440"/>
      <c r="J148" s="440"/>
      <c r="K148" s="440"/>
      <c r="L148" s="440"/>
      <c r="M148" s="440"/>
      <c r="N148" s="440"/>
      <c r="O148" s="441"/>
    </row>
    <row r="149" spans="1:15" ht="12.75" customHeight="1" x14ac:dyDescent="0.25">
      <c r="A149" s="118"/>
      <c r="B149" s="472">
        <v>7.3</v>
      </c>
      <c r="C149" s="479" t="s">
        <v>132</v>
      </c>
      <c r="D149" s="480"/>
      <c r="E149" s="480"/>
      <c r="F149" s="480"/>
      <c r="G149" s="480"/>
      <c r="H149" s="480"/>
      <c r="I149" s="480"/>
      <c r="J149" s="480"/>
      <c r="K149" s="480"/>
      <c r="L149" s="480"/>
      <c r="M149" s="480"/>
      <c r="N149" s="480"/>
      <c r="O149" s="131"/>
    </row>
    <row r="150" spans="1:15" ht="12.75" customHeight="1" x14ac:dyDescent="0.25">
      <c r="A150" s="118"/>
      <c r="B150" s="473"/>
      <c r="C150" s="493" t="s">
        <v>410</v>
      </c>
      <c r="D150" s="488"/>
      <c r="E150" s="488"/>
      <c r="F150" s="488"/>
      <c r="G150" s="488"/>
      <c r="H150" s="488"/>
      <c r="I150" s="488"/>
      <c r="J150" s="488"/>
      <c r="K150" s="488"/>
      <c r="L150" s="488"/>
      <c r="M150" s="488"/>
      <c r="N150" s="488"/>
      <c r="O150" s="9"/>
    </row>
    <row r="151" spans="1:15" ht="12.75" customHeight="1" x14ac:dyDescent="0.25">
      <c r="A151" s="118"/>
      <c r="B151" s="473"/>
      <c r="C151" s="436" t="s">
        <v>344</v>
      </c>
      <c r="D151" s="437"/>
      <c r="E151" s="437"/>
      <c r="F151" s="437"/>
      <c r="G151" s="437"/>
      <c r="H151" s="437"/>
      <c r="I151" s="437"/>
      <c r="J151" s="437"/>
      <c r="K151" s="437"/>
      <c r="L151" s="437"/>
      <c r="M151" s="437"/>
      <c r="N151" s="437"/>
      <c r="O151" s="438"/>
    </row>
    <row r="152" spans="1:15" ht="12.75" customHeight="1" x14ac:dyDescent="0.25">
      <c r="A152" s="118"/>
      <c r="B152" s="473"/>
      <c r="C152" s="405"/>
      <c r="D152" s="406"/>
      <c r="E152" s="406"/>
      <c r="F152" s="406"/>
      <c r="G152" s="406"/>
      <c r="H152" s="406"/>
      <c r="I152" s="406"/>
      <c r="J152" s="406"/>
      <c r="K152" s="406"/>
      <c r="L152" s="406"/>
      <c r="M152" s="406"/>
      <c r="N152" s="406"/>
      <c r="O152" s="407"/>
    </row>
    <row r="153" spans="1:15" ht="12.75" customHeight="1" x14ac:dyDescent="0.25">
      <c r="A153" s="118"/>
      <c r="B153" s="473"/>
      <c r="C153" s="405"/>
      <c r="D153" s="406"/>
      <c r="E153" s="406"/>
      <c r="F153" s="406"/>
      <c r="G153" s="406"/>
      <c r="H153" s="406"/>
      <c r="I153" s="406"/>
      <c r="J153" s="406"/>
      <c r="K153" s="406"/>
      <c r="L153" s="406"/>
      <c r="M153" s="406"/>
      <c r="N153" s="406"/>
      <c r="O153" s="407"/>
    </row>
    <row r="154" spans="1:15" ht="12.75" customHeight="1" x14ac:dyDescent="0.25">
      <c r="A154" s="118"/>
      <c r="B154" s="473"/>
      <c r="C154" s="439"/>
      <c r="D154" s="440"/>
      <c r="E154" s="440"/>
      <c r="F154" s="440"/>
      <c r="G154" s="440"/>
      <c r="H154" s="440"/>
      <c r="I154" s="440"/>
      <c r="J154" s="440"/>
      <c r="K154" s="440"/>
      <c r="L154" s="440"/>
      <c r="M154" s="440"/>
      <c r="N154" s="440"/>
      <c r="O154" s="441"/>
    </row>
    <row r="155" spans="1:15" ht="12.75" customHeight="1" x14ac:dyDescent="0.25">
      <c r="A155" s="118"/>
      <c r="B155" s="473"/>
      <c r="C155" s="515" t="s">
        <v>411</v>
      </c>
      <c r="D155" s="484"/>
      <c r="E155" s="484"/>
      <c r="F155" s="484"/>
      <c r="G155" s="484"/>
      <c r="H155" s="484"/>
      <c r="I155" s="484"/>
      <c r="J155" s="484"/>
      <c r="K155" s="484"/>
      <c r="L155" s="484"/>
      <c r="M155" s="484"/>
      <c r="N155" s="484"/>
      <c r="O155" s="132"/>
    </row>
    <row r="156" spans="1:15" ht="12.75" customHeight="1" x14ac:dyDescent="0.25">
      <c r="A156" s="118"/>
      <c r="B156" s="473"/>
      <c r="C156" s="494" t="s">
        <v>412</v>
      </c>
      <c r="D156" s="449"/>
      <c r="E156" s="449"/>
      <c r="F156" s="449"/>
      <c r="G156" s="449"/>
      <c r="H156" s="449"/>
      <c r="I156" s="449"/>
      <c r="J156" s="449"/>
      <c r="K156" s="449"/>
      <c r="L156" s="449"/>
      <c r="M156" s="449"/>
      <c r="N156" s="449"/>
      <c r="O156" s="132"/>
    </row>
    <row r="157" spans="1:15" ht="12.75" customHeight="1" x14ac:dyDescent="0.25">
      <c r="A157" s="118"/>
      <c r="B157" s="473"/>
      <c r="C157" s="494" t="s">
        <v>413</v>
      </c>
      <c r="D157" s="449"/>
      <c r="E157" s="449"/>
      <c r="F157" s="449"/>
      <c r="G157" s="449"/>
      <c r="H157" s="449"/>
      <c r="I157" s="449"/>
      <c r="J157" s="449"/>
      <c r="K157" s="449"/>
      <c r="L157" s="449"/>
      <c r="M157" s="449"/>
      <c r="N157" s="449"/>
      <c r="O157" s="132"/>
    </row>
    <row r="158" spans="1:15" ht="12.75" customHeight="1" x14ac:dyDescent="0.25">
      <c r="A158" s="118"/>
      <c r="B158" s="473"/>
      <c r="C158" s="487" t="s">
        <v>133</v>
      </c>
      <c r="D158" s="488"/>
      <c r="E158" s="488"/>
      <c r="F158" s="488"/>
      <c r="G158" s="488"/>
      <c r="H158" s="488"/>
      <c r="I158" s="488"/>
      <c r="J158" s="488"/>
      <c r="K158" s="488"/>
      <c r="L158" s="488"/>
      <c r="M158" s="488"/>
      <c r="N158" s="488"/>
      <c r="O158" s="9"/>
    </row>
    <row r="159" spans="1:15" ht="12.75" customHeight="1" x14ac:dyDescent="0.25">
      <c r="A159" s="118"/>
      <c r="B159" s="473"/>
      <c r="C159" s="436" t="s">
        <v>343</v>
      </c>
      <c r="D159" s="437"/>
      <c r="E159" s="437"/>
      <c r="F159" s="437"/>
      <c r="G159" s="437"/>
      <c r="H159" s="437"/>
      <c r="I159" s="437"/>
      <c r="J159" s="437"/>
      <c r="K159" s="437"/>
      <c r="L159" s="437"/>
      <c r="M159" s="437"/>
      <c r="N159" s="437"/>
      <c r="O159" s="438"/>
    </row>
    <row r="160" spans="1:15" ht="12.75" customHeight="1" x14ac:dyDescent="0.25">
      <c r="A160" s="118"/>
      <c r="B160" s="473"/>
      <c r="C160" s="405"/>
      <c r="D160" s="406"/>
      <c r="E160" s="406"/>
      <c r="F160" s="406"/>
      <c r="G160" s="406"/>
      <c r="H160" s="406"/>
      <c r="I160" s="406"/>
      <c r="J160" s="406"/>
      <c r="K160" s="406"/>
      <c r="L160" s="406"/>
      <c r="M160" s="406"/>
      <c r="N160" s="406"/>
      <c r="O160" s="407"/>
    </row>
    <row r="161" spans="1:15" ht="12.75" customHeight="1" x14ac:dyDescent="0.25">
      <c r="A161" s="118"/>
      <c r="B161" s="473"/>
      <c r="C161" s="405"/>
      <c r="D161" s="406"/>
      <c r="E161" s="406"/>
      <c r="F161" s="406"/>
      <c r="G161" s="406"/>
      <c r="H161" s="406"/>
      <c r="I161" s="406"/>
      <c r="J161" s="406"/>
      <c r="K161" s="406"/>
      <c r="L161" s="406"/>
      <c r="M161" s="406"/>
      <c r="N161" s="406"/>
      <c r="O161" s="407"/>
    </row>
    <row r="162" spans="1:15" ht="12.75" customHeight="1" x14ac:dyDescent="0.25">
      <c r="A162" s="118"/>
      <c r="B162" s="473"/>
      <c r="C162" s="439"/>
      <c r="D162" s="440"/>
      <c r="E162" s="440"/>
      <c r="F162" s="440"/>
      <c r="G162" s="440"/>
      <c r="H162" s="440"/>
      <c r="I162" s="440"/>
      <c r="J162" s="440"/>
      <c r="K162" s="440"/>
      <c r="L162" s="440"/>
      <c r="M162" s="440"/>
      <c r="N162" s="440"/>
      <c r="O162" s="441"/>
    </row>
    <row r="163" spans="1:15" ht="12.75" customHeight="1" x14ac:dyDescent="0.25">
      <c r="A163" s="118"/>
      <c r="B163" s="473"/>
      <c r="C163" s="449" t="s">
        <v>296</v>
      </c>
      <c r="D163" s="449"/>
      <c r="E163" s="449"/>
      <c r="F163" s="449"/>
      <c r="G163" s="449"/>
      <c r="H163" s="449"/>
      <c r="I163" s="449"/>
      <c r="J163" s="449"/>
      <c r="K163" s="449"/>
      <c r="L163" s="449"/>
      <c r="M163" s="449"/>
      <c r="N163" s="449"/>
      <c r="O163" s="132"/>
    </row>
    <row r="164" spans="1:15" ht="12.75" customHeight="1" x14ac:dyDescent="0.25">
      <c r="A164" s="118"/>
      <c r="B164" s="482"/>
      <c r="C164" s="513" t="s">
        <v>414</v>
      </c>
      <c r="D164" s="514"/>
      <c r="E164" s="514"/>
      <c r="F164" s="514"/>
      <c r="G164" s="514"/>
      <c r="H164" s="514"/>
      <c r="I164" s="514"/>
      <c r="J164" s="514"/>
      <c r="K164" s="514"/>
      <c r="L164" s="514"/>
      <c r="M164" s="514"/>
      <c r="N164" s="514"/>
      <c r="O164" s="132"/>
    </row>
    <row r="165" spans="1:15" ht="12.75" customHeight="1" x14ac:dyDescent="0.25">
      <c r="A165" s="118"/>
      <c r="B165" s="472">
        <v>7.4</v>
      </c>
      <c r="C165" s="411" t="s">
        <v>538</v>
      </c>
      <c r="D165" s="431"/>
      <c r="E165" s="431"/>
      <c r="F165" s="431"/>
      <c r="G165" s="431"/>
      <c r="H165" s="431"/>
      <c r="I165" s="431"/>
      <c r="J165" s="431"/>
      <c r="K165" s="431"/>
      <c r="L165" s="431"/>
      <c r="M165" s="431"/>
      <c r="N165" s="431"/>
      <c r="O165" s="432"/>
    </row>
    <row r="166" spans="1:15" ht="12.75" customHeight="1" x14ac:dyDescent="0.25">
      <c r="A166" s="118"/>
      <c r="B166" s="473"/>
      <c r="C166" s="405"/>
      <c r="D166" s="406"/>
      <c r="E166" s="406"/>
      <c r="F166" s="406"/>
      <c r="G166" s="406"/>
      <c r="H166" s="406"/>
      <c r="I166" s="406"/>
      <c r="J166" s="406"/>
      <c r="K166" s="406"/>
      <c r="L166" s="406"/>
      <c r="M166" s="406"/>
      <c r="N166" s="406"/>
      <c r="O166" s="407"/>
    </row>
    <row r="167" spans="1:15" ht="12.75" customHeight="1" x14ac:dyDescent="0.25">
      <c r="A167" s="118"/>
      <c r="B167" s="473"/>
      <c r="C167" s="405"/>
      <c r="D167" s="406"/>
      <c r="E167" s="406"/>
      <c r="F167" s="406"/>
      <c r="G167" s="406"/>
      <c r="H167" s="406"/>
      <c r="I167" s="406"/>
      <c r="J167" s="406"/>
      <c r="K167" s="406"/>
      <c r="L167" s="406"/>
      <c r="M167" s="406"/>
      <c r="N167" s="406"/>
      <c r="O167" s="407"/>
    </row>
    <row r="168" spans="1:15" ht="12.75" customHeight="1" thickBot="1" x14ac:dyDescent="0.3">
      <c r="A168" s="118"/>
      <c r="B168" s="474"/>
      <c r="C168" s="408"/>
      <c r="D168" s="409"/>
      <c r="E168" s="409"/>
      <c r="F168" s="409"/>
      <c r="G168" s="409"/>
      <c r="H168" s="409"/>
      <c r="I168" s="409"/>
      <c r="J168" s="409"/>
      <c r="K168" s="409"/>
      <c r="L168" s="409"/>
      <c r="M168" s="409"/>
      <c r="N168" s="409"/>
      <c r="O168" s="410"/>
    </row>
    <row r="169" spans="1:15" ht="25.5" customHeight="1" x14ac:dyDescent="0.25">
      <c r="A169" s="118"/>
      <c r="B169" s="139">
        <v>8</v>
      </c>
      <c r="C169" s="477" t="s">
        <v>134</v>
      </c>
      <c r="D169" s="477"/>
      <c r="E169" s="477"/>
      <c r="F169" s="477"/>
      <c r="G169" s="477"/>
      <c r="H169" s="477"/>
      <c r="I169" s="477"/>
      <c r="J169" s="477"/>
      <c r="K169" s="477"/>
      <c r="L169" s="477"/>
      <c r="M169" s="477"/>
      <c r="N169" s="477"/>
      <c r="O169" s="148"/>
    </row>
    <row r="170" spans="1:15" ht="12.75" customHeight="1" x14ac:dyDescent="0.25">
      <c r="A170" s="118"/>
      <c r="B170" s="387">
        <v>8.1</v>
      </c>
      <c r="C170" s="381" t="s">
        <v>416</v>
      </c>
      <c r="D170" s="429"/>
      <c r="E170" s="429"/>
      <c r="F170" s="429"/>
      <c r="G170" s="429"/>
      <c r="H170" s="429"/>
      <c r="I170" s="429"/>
      <c r="J170" s="429"/>
      <c r="K170" s="429"/>
      <c r="L170" s="429"/>
      <c r="M170" s="429"/>
      <c r="N170" s="429"/>
      <c r="O170" s="430"/>
    </row>
    <row r="171" spans="1:15" ht="12.75" customHeight="1" x14ac:dyDescent="0.25">
      <c r="A171" s="118"/>
      <c r="B171" s="388"/>
      <c r="C171" s="375"/>
      <c r="D171" s="376"/>
      <c r="E171" s="376"/>
      <c r="F171" s="376"/>
      <c r="G171" s="376"/>
      <c r="H171" s="376"/>
      <c r="I171" s="376"/>
      <c r="J171" s="376"/>
      <c r="K171" s="376"/>
      <c r="L171" s="376"/>
      <c r="M171" s="376"/>
      <c r="N171" s="376"/>
      <c r="O171" s="377"/>
    </row>
    <row r="172" spans="1:15" ht="12.75" customHeight="1" x14ac:dyDescent="0.25">
      <c r="A172" s="118"/>
      <c r="B172" s="388"/>
      <c r="C172" s="375"/>
      <c r="D172" s="376"/>
      <c r="E172" s="376"/>
      <c r="F172" s="376"/>
      <c r="G172" s="376"/>
      <c r="H172" s="376"/>
      <c r="I172" s="376"/>
      <c r="J172" s="376"/>
      <c r="K172" s="376"/>
      <c r="L172" s="376"/>
      <c r="M172" s="376"/>
      <c r="N172" s="376"/>
      <c r="O172" s="377"/>
    </row>
    <row r="173" spans="1:15" ht="12.75" customHeight="1" thickBot="1" x14ac:dyDescent="0.3">
      <c r="A173" s="118"/>
      <c r="B173" s="471"/>
      <c r="C173" s="378"/>
      <c r="D173" s="379"/>
      <c r="E173" s="379"/>
      <c r="F173" s="379"/>
      <c r="G173" s="379"/>
      <c r="H173" s="379"/>
      <c r="I173" s="379"/>
      <c r="J173" s="379"/>
      <c r="K173" s="379"/>
      <c r="L173" s="379"/>
      <c r="M173" s="379"/>
      <c r="N173" s="379"/>
      <c r="O173" s="380"/>
    </row>
    <row r="174" spans="1:15" ht="25.5" customHeight="1" x14ac:dyDescent="0.25">
      <c r="A174" s="118"/>
      <c r="B174" s="129">
        <v>9</v>
      </c>
      <c r="C174" s="478" t="s">
        <v>135</v>
      </c>
      <c r="D174" s="478"/>
      <c r="E174" s="478"/>
      <c r="F174" s="478"/>
      <c r="G174" s="478"/>
      <c r="H174" s="478"/>
      <c r="I174" s="478"/>
      <c r="J174" s="478"/>
      <c r="K174" s="478"/>
      <c r="L174" s="478"/>
      <c r="M174" s="478"/>
      <c r="N174" s="478"/>
      <c r="O174" s="8"/>
    </row>
    <row r="175" spans="1:15" ht="12.75" customHeight="1" x14ac:dyDescent="0.25">
      <c r="A175" s="118"/>
      <c r="B175" s="472">
        <v>9.1</v>
      </c>
      <c r="C175" s="467" t="s">
        <v>136</v>
      </c>
      <c r="D175" s="468"/>
      <c r="E175" s="468"/>
      <c r="F175" s="468"/>
      <c r="G175" s="468"/>
      <c r="H175" s="468"/>
      <c r="I175" s="468"/>
      <c r="J175" s="468"/>
      <c r="K175" s="468"/>
      <c r="L175" s="468"/>
      <c r="M175" s="468"/>
      <c r="N175" s="468"/>
      <c r="O175" s="131"/>
    </row>
    <row r="176" spans="1:15" ht="12.75" customHeight="1" x14ac:dyDescent="0.25">
      <c r="A176" s="118"/>
      <c r="B176" s="473"/>
      <c r="C176" s="448" t="s">
        <v>137</v>
      </c>
      <c r="D176" s="449"/>
      <c r="E176" s="449"/>
      <c r="F176" s="449"/>
      <c r="G176" s="449"/>
      <c r="H176" s="449"/>
      <c r="I176" s="449"/>
      <c r="J176" s="449"/>
      <c r="K176" s="449"/>
      <c r="L176" s="449"/>
      <c r="M176" s="449"/>
      <c r="N176" s="449"/>
      <c r="O176" s="132"/>
    </row>
    <row r="177" spans="1:15" ht="12.75" customHeight="1" x14ac:dyDescent="0.25">
      <c r="A177" s="118"/>
      <c r="B177" s="473"/>
      <c r="C177" s="448" t="s">
        <v>138</v>
      </c>
      <c r="D177" s="449"/>
      <c r="E177" s="449"/>
      <c r="F177" s="449"/>
      <c r="G177" s="449"/>
      <c r="H177" s="449"/>
      <c r="I177" s="449"/>
      <c r="J177" s="449"/>
      <c r="K177" s="449"/>
      <c r="L177" s="449"/>
      <c r="M177" s="449"/>
      <c r="N177" s="449"/>
      <c r="O177" s="132"/>
    </row>
    <row r="178" spans="1:15" ht="12.75" customHeight="1" x14ac:dyDescent="0.25">
      <c r="A178" s="118"/>
      <c r="B178" s="473"/>
      <c r="C178" s="448" t="s">
        <v>139</v>
      </c>
      <c r="D178" s="449"/>
      <c r="E178" s="449"/>
      <c r="F178" s="449"/>
      <c r="G178" s="449"/>
      <c r="H178" s="449"/>
      <c r="I178" s="449"/>
      <c r="J178" s="449"/>
      <c r="K178" s="449"/>
      <c r="L178" s="449"/>
      <c r="M178" s="449"/>
      <c r="N178" s="449"/>
      <c r="O178" s="132"/>
    </row>
    <row r="179" spans="1:15" ht="12.75" customHeight="1" x14ac:dyDescent="0.25">
      <c r="A179" s="118"/>
      <c r="B179" s="473"/>
      <c r="C179" s="448" t="s">
        <v>140</v>
      </c>
      <c r="D179" s="449"/>
      <c r="E179" s="449"/>
      <c r="F179" s="449"/>
      <c r="G179" s="449"/>
      <c r="H179" s="449"/>
      <c r="I179" s="449"/>
      <c r="J179" s="449"/>
      <c r="K179" s="449"/>
      <c r="L179" s="449"/>
      <c r="M179" s="449"/>
      <c r="N179" s="449"/>
      <c r="O179" s="132"/>
    </row>
    <row r="180" spans="1:15" ht="12.75" customHeight="1" thickBot="1" x14ac:dyDescent="0.3">
      <c r="A180" s="118"/>
      <c r="B180" s="474"/>
      <c r="C180" s="450" t="s">
        <v>141</v>
      </c>
      <c r="D180" s="451"/>
      <c r="E180" s="451"/>
      <c r="F180" s="451"/>
      <c r="G180" s="451"/>
      <c r="H180" s="451"/>
      <c r="I180" s="451"/>
      <c r="J180" s="451"/>
      <c r="K180" s="451"/>
      <c r="L180" s="451"/>
      <c r="M180" s="451"/>
      <c r="N180" s="451"/>
      <c r="O180" s="140"/>
    </row>
    <row r="181" spans="1:15" ht="12.75" customHeight="1" x14ac:dyDescent="0.25">
      <c r="A181" s="118"/>
      <c r="B181" s="139">
        <v>10</v>
      </c>
      <c r="C181" s="447" t="s">
        <v>142</v>
      </c>
      <c r="D181" s="447"/>
      <c r="E181" s="447"/>
      <c r="F181" s="447"/>
      <c r="G181" s="447"/>
      <c r="H181" s="447"/>
      <c r="I181" s="447"/>
      <c r="J181" s="447"/>
      <c r="K181" s="447"/>
      <c r="L181" s="447"/>
      <c r="M181" s="447"/>
      <c r="N181" s="447"/>
      <c r="O181" s="148"/>
    </row>
    <row r="182" spans="1:15" ht="12.75" customHeight="1" x14ac:dyDescent="0.25">
      <c r="A182" s="118"/>
      <c r="B182" s="387">
        <v>10.1</v>
      </c>
      <c r="C182" s="401" t="s">
        <v>143</v>
      </c>
      <c r="D182" s="469"/>
      <c r="E182" s="469"/>
      <c r="F182" s="469"/>
      <c r="G182" s="469"/>
      <c r="H182" s="469"/>
      <c r="I182" s="469"/>
      <c r="J182" s="469"/>
      <c r="K182" s="469"/>
      <c r="L182" s="469"/>
      <c r="M182" s="469"/>
      <c r="N182" s="469"/>
      <c r="O182" s="131"/>
    </row>
    <row r="183" spans="1:15" ht="12.75" customHeight="1" x14ac:dyDescent="0.25">
      <c r="A183" s="118"/>
      <c r="B183" s="388"/>
      <c r="C183" s="398" t="s">
        <v>144</v>
      </c>
      <c r="D183" s="454"/>
      <c r="E183" s="454"/>
      <c r="F183" s="454"/>
      <c r="G183" s="454"/>
      <c r="H183" s="454"/>
      <c r="I183" s="454"/>
      <c r="J183" s="454"/>
      <c r="K183" s="454"/>
      <c r="L183" s="454"/>
      <c r="M183" s="454"/>
      <c r="N183" s="454"/>
      <c r="O183" s="147"/>
    </row>
    <row r="184" spans="1:15" ht="12.75" customHeight="1" x14ac:dyDescent="0.25">
      <c r="A184" s="118"/>
      <c r="B184" s="388"/>
      <c r="C184" s="456" t="s">
        <v>294</v>
      </c>
      <c r="D184" s="457"/>
      <c r="E184" s="457"/>
      <c r="F184" s="457"/>
      <c r="G184" s="457"/>
      <c r="H184" s="457"/>
      <c r="I184" s="457"/>
      <c r="J184" s="457"/>
      <c r="K184" s="457"/>
      <c r="L184" s="457"/>
      <c r="M184" s="457"/>
      <c r="N184" s="457"/>
      <c r="O184" s="144"/>
    </row>
    <row r="185" spans="1:15" ht="25.5" customHeight="1" x14ac:dyDescent="0.25">
      <c r="A185" s="118"/>
      <c r="B185" s="389"/>
      <c r="C185" s="416" t="s">
        <v>279</v>
      </c>
      <c r="D185" s="455"/>
      <c r="E185" s="455"/>
      <c r="F185" s="455"/>
      <c r="G185" s="455"/>
      <c r="H185" s="455"/>
      <c r="I185" s="455"/>
      <c r="J185" s="455"/>
      <c r="K185" s="455"/>
      <c r="L185" s="455"/>
      <c r="M185" s="455"/>
      <c r="N185" s="455"/>
      <c r="O185" s="144"/>
    </row>
    <row r="186" spans="1:15" ht="12.75" customHeight="1" x14ac:dyDescent="0.25">
      <c r="A186" s="118"/>
      <c r="B186" s="387">
        <v>10.199999999999999</v>
      </c>
      <c r="C186" s="381" t="s">
        <v>342</v>
      </c>
      <c r="D186" s="429"/>
      <c r="E186" s="429"/>
      <c r="F186" s="429"/>
      <c r="G186" s="429"/>
      <c r="H186" s="429"/>
      <c r="I186" s="429"/>
      <c r="J186" s="429"/>
      <c r="K186" s="429"/>
      <c r="L186" s="429"/>
      <c r="M186" s="429"/>
      <c r="N186" s="429"/>
      <c r="O186" s="430"/>
    </row>
    <row r="187" spans="1:15" ht="12.75" customHeight="1" x14ac:dyDescent="0.25">
      <c r="A187" s="118"/>
      <c r="B187" s="388"/>
      <c r="C187" s="375"/>
      <c r="D187" s="376"/>
      <c r="E187" s="376"/>
      <c r="F187" s="376"/>
      <c r="G187" s="376"/>
      <c r="H187" s="376"/>
      <c r="I187" s="376"/>
      <c r="J187" s="376"/>
      <c r="K187" s="376"/>
      <c r="L187" s="376"/>
      <c r="M187" s="376"/>
      <c r="N187" s="376"/>
      <c r="O187" s="377"/>
    </row>
    <row r="188" spans="1:15" ht="12.75" customHeight="1" x14ac:dyDescent="0.25">
      <c r="A188" s="118"/>
      <c r="B188" s="388"/>
      <c r="C188" s="375"/>
      <c r="D188" s="376"/>
      <c r="E188" s="376"/>
      <c r="F188" s="376"/>
      <c r="G188" s="376"/>
      <c r="H188" s="376"/>
      <c r="I188" s="376"/>
      <c r="J188" s="376"/>
      <c r="K188" s="376"/>
      <c r="L188" s="376"/>
      <c r="M188" s="376"/>
      <c r="N188" s="376"/>
      <c r="O188" s="377"/>
    </row>
    <row r="189" spans="1:15" ht="12.75" customHeight="1" thickBot="1" x14ac:dyDescent="0.3">
      <c r="A189" s="118"/>
      <c r="B189" s="471"/>
      <c r="C189" s="378"/>
      <c r="D189" s="379"/>
      <c r="E189" s="379"/>
      <c r="F189" s="379"/>
      <c r="G189" s="379"/>
      <c r="H189" s="379"/>
      <c r="I189" s="379"/>
      <c r="J189" s="379"/>
      <c r="K189" s="379"/>
      <c r="L189" s="379"/>
      <c r="M189" s="379"/>
      <c r="N189" s="379"/>
      <c r="O189" s="380"/>
    </row>
    <row r="190" spans="1:15" ht="25.5" customHeight="1" x14ac:dyDescent="0.25">
      <c r="A190" s="271"/>
      <c r="B190" s="273">
        <v>11</v>
      </c>
      <c r="C190" s="420" t="s">
        <v>391</v>
      </c>
      <c r="D190" s="421"/>
      <c r="E190" s="421"/>
      <c r="F190" s="421"/>
      <c r="G190" s="421"/>
      <c r="H190" s="421"/>
      <c r="I190" s="421"/>
      <c r="J190" s="421"/>
      <c r="K190" s="421"/>
      <c r="L190" s="421"/>
      <c r="M190" s="421"/>
      <c r="N190" s="422"/>
      <c r="O190" s="8"/>
    </row>
    <row r="191" spans="1:15" ht="25.5" customHeight="1" x14ac:dyDescent="0.25">
      <c r="A191" s="271"/>
      <c r="B191" s="274">
        <v>11.1</v>
      </c>
      <c r="C191" s="417" t="s">
        <v>420</v>
      </c>
      <c r="D191" s="418"/>
      <c r="E191" s="418"/>
      <c r="F191" s="418"/>
      <c r="G191" s="418"/>
      <c r="H191" s="418"/>
      <c r="I191" s="418"/>
      <c r="J191" s="418"/>
      <c r="K191" s="418"/>
      <c r="L191" s="418"/>
      <c r="M191" s="418"/>
      <c r="N191" s="419"/>
      <c r="O191" s="9"/>
    </row>
    <row r="192" spans="1:15" ht="26.25" customHeight="1" x14ac:dyDescent="0.25">
      <c r="A192" s="271"/>
      <c r="B192" s="274">
        <v>11.2</v>
      </c>
      <c r="C192" s="417" t="s">
        <v>421</v>
      </c>
      <c r="D192" s="418"/>
      <c r="E192" s="418"/>
      <c r="F192" s="418"/>
      <c r="G192" s="418"/>
      <c r="H192" s="418"/>
      <c r="I192" s="418"/>
      <c r="J192" s="418"/>
      <c r="K192" s="418"/>
      <c r="L192" s="418"/>
      <c r="M192" s="418"/>
      <c r="N192" s="419"/>
      <c r="O192" s="9"/>
    </row>
    <row r="193" spans="1:15" ht="12.75" customHeight="1" x14ac:dyDescent="0.25">
      <c r="A193" s="271"/>
      <c r="B193" s="393">
        <v>11.3</v>
      </c>
      <c r="C193" s="417" t="s">
        <v>386</v>
      </c>
      <c r="D193" s="418"/>
      <c r="E193" s="418"/>
      <c r="F193" s="418"/>
      <c r="G193" s="418"/>
      <c r="H193" s="418"/>
      <c r="I193" s="418"/>
      <c r="J193" s="418"/>
      <c r="K193" s="418"/>
      <c r="L193" s="418"/>
      <c r="M193" s="418"/>
      <c r="N193" s="419"/>
      <c r="O193" s="277"/>
    </row>
    <row r="194" spans="1:15" ht="12.75" customHeight="1" x14ac:dyDescent="0.25">
      <c r="A194" s="271"/>
      <c r="B194" s="394"/>
      <c r="C194" s="426" t="s">
        <v>387</v>
      </c>
      <c r="D194" s="427"/>
      <c r="E194" s="427"/>
      <c r="F194" s="427"/>
      <c r="G194" s="427"/>
      <c r="H194" s="427"/>
      <c r="I194" s="427"/>
      <c r="J194" s="427"/>
      <c r="K194" s="427"/>
      <c r="L194" s="427"/>
      <c r="M194" s="427"/>
      <c r="N194" s="428"/>
      <c r="O194" s="132"/>
    </row>
    <row r="195" spans="1:15" ht="25.5" customHeight="1" x14ac:dyDescent="0.25">
      <c r="A195" s="271"/>
      <c r="B195" s="394"/>
      <c r="C195" s="426" t="s">
        <v>388</v>
      </c>
      <c r="D195" s="427"/>
      <c r="E195" s="427"/>
      <c r="F195" s="427"/>
      <c r="G195" s="427"/>
      <c r="H195" s="427"/>
      <c r="I195" s="427"/>
      <c r="J195" s="427"/>
      <c r="K195" s="427"/>
      <c r="L195" s="427"/>
      <c r="M195" s="427"/>
      <c r="N195" s="428"/>
      <c r="O195" s="132"/>
    </row>
    <row r="196" spans="1:15" ht="12.75" customHeight="1" x14ac:dyDescent="0.25">
      <c r="A196" s="271"/>
      <c r="B196" s="394"/>
      <c r="C196" s="426" t="s">
        <v>389</v>
      </c>
      <c r="D196" s="427"/>
      <c r="E196" s="427"/>
      <c r="F196" s="427"/>
      <c r="G196" s="427"/>
      <c r="H196" s="427"/>
      <c r="I196" s="427"/>
      <c r="J196" s="427"/>
      <c r="K196" s="427"/>
      <c r="L196" s="427"/>
      <c r="M196" s="427"/>
      <c r="N196" s="428"/>
      <c r="O196" s="132"/>
    </row>
    <row r="197" spans="1:15" ht="12.75" customHeight="1" x14ac:dyDescent="0.25">
      <c r="A197" s="271"/>
      <c r="B197" s="394"/>
      <c r="C197" s="426" t="s">
        <v>422</v>
      </c>
      <c r="D197" s="427"/>
      <c r="E197" s="427"/>
      <c r="F197" s="427"/>
      <c r="G197" s="427"/>
      <c r="H197" s="427"/>
      <c r="I197" s="427"/>
      <c r="J197" s="427"/>
      <c r="K197" s="427"/>
      <c r="L197" s="427"/>
      <c r="M197" s="427"/>
      <c r="N197" s="428"/>
      <c r="O197" s="132"/>
    </row>
    <row r="198" spans="1:15" ht="25.5" customHeight="1" x14ac:dyDescent="0.25">
      <c r="A198" s="271"/>
      <c r="B198" s="394"/>
      <c r="C198" s="426" t="s">
        <v>390</v>
      </c>
      <c r="D198" s="427"/>
      <c r="E198" s="427"/>
      <c r="F198" s="427"/>
      <c r="G198" s="427"/>
      <c r="H198" s="427"/>
      <c r="I198" s="427"/>
      <c r="J198" s="427"/>
      <c r="K198" s="427"/>
      <c r="L198" s="427"/>
      <c r="M198" s="427"/>
      <c r="N198" s="428"/>
      <c r="O198" s="132"/>
    </row>
    <row r="199" spans="1:15" ht="25.5" customHeight="1" x14ac:dyDescent="0.25">
      <c r="A199" s="271"/>
      <c r="B199" s="395"/>
      <c r="C199" s="426" t="s">
        <v>423</v>
      </c>
      <c r="D199" s="427"/>
      <c r="E199" s="427"/>
      <c r="F199" s="427"/>
      <c r="G199" s="427"/>
      <c r="H199" s="427"/>
      <c r="I199" s="427"/>
      <c r="J199" s="427"/>
      <c r="K199" s="427"/>
      <c r="L199" s="427"/>
      <c r="M199" s="427"/>
      <c r="N199" s="428"/>
      <c r="O199" s="132"/>
    </row>
    <row r="200" spans="1:15" x14ac:dyDescent="0.25">
      <c r="A200" s="271"/>
      <c r="B200" s="393">
        <v>11.4</v>
      </c>
      <c r="C200" s="417" t="s">
        <v>540</v>
      </c>
      <c r="D200" s="418"/>
      <c r="E200" s="418"/>
      <c r="F200" s="418"/>
      <c r="G200" s="418"/>
      <c r="H200" s="418"/>
      <c r="I200" s="418"/>
      <c r="J200" s="418"/>
      <c r="K200" s="418"/>
      <c r="L200" s="418"/>
      <c r="M200" s="418"/>
      <c r="N200" s="419"/>
      <c r="O200" s="131"/>
    </row>
    <row r="201" spans="1:15" ht="25.5" customHeight="1" x14ac:dyDescent="0.25">
      <c r="A201" s="271"/>
      <c r="B201" s="394"/>
      <c r="C201" s="426" t="s">
        <v>424</v>
      </c>
      <c r="D201" s="427"/>
      <c r="E201" s="427"/>
      <c r="F201" s="427"/>
      <c r="G201" s="427"/>
      <c r="H201" s="427"/>
      <c r="I201" s="427"/>
      <c r="J201" s="427"/>
      <c r="K201" s="427"/>
      <c r="L201" s="427"/>
      <c r="M201" s="427"/>
      <c r="N201" s="428"/>
      <c r="O201" s="132"/>
    </row>
    <row r="202" spans="1:15" ht="12.75" customHeight="1" x14ac:dyDescent="0.25">
      <c r="A202" s="271"/>
      <c r="B202" s="394"/>
      <c r="C202" s="426" t="s">
        <v>392</v>
      </c>
      <c r="D202" s="427"/>
      <c r="E202" s="427"/>
      <c r="F202" s="427"/>
      <c r="G202" s="427"/>
      <c r="H202" s="427"/>
      <c r="I202" s="427"/>
      <c r="J202" s="427"/>
      <c r="K202" s="427"/>
      <c r="L202" s="427"/>
      <c r="M202" s="427"/>
      <c r="N202" s="428"/>
      <c r="O202" s="132"/>
    </row>
    <row r="203" spans="1:15" ht="12.75" customHeight="1" x14ac:dyDescent="0.25">
      <c r="A203" s="271"/>
      <c r="B203" s="394"/>
      <c r="C203" s="426" t="s">
        <v>393</v>
      </c>
      <c r="D203" s="427"/>
      <c r="E203" s="427"/>
      <c r="F203" s="427"/>
      <c r="G203" s="427"/>
      <c r="H203" s="427"/>
      <c r="I203" s="427"/>
      <c r="J203" s="427"/>
      <c r="K203" s="427"/>
      <c r="L203" s="427"/>
      <c r="M203" s="427"/>
      <c r="N203" s="428"/>
      <c r="O203" s="132"/>
    </row>
    <row r="204" spans="1:15" ht="12.75" customHeight="1" x14ac:dyDescent="0.25">
      <c r="A204" s="271"/>
      <c r="B204" s="394"/>
      <c r="C204" s="426" t="s">
        <v>394</v>
      </c>
      <c r="D204" s="427"/>
      <c r="E204" s="427"/>
      <c r="F204" s="427"/>
      <c r="G204" s="427"/>
      <c r="H204" s="427"/>
      <c r="I204" s="427"/>
      <c r="J204" s="427"/>
      <c r="K204" s="427"/>
      <c r="L204" s="427"/>
      <c r="M204" s="427"/>
      <c r="N204" s="428"/>
      <c r="O204" s="132"/>
    </row>
    <row r="205" spans="1:15" ht="12.75" customHeight="1" x14ac:dyDescent="0.25">
      <c r="A205" s="271"/>
      <c r="B205" s="394"/>
      <c r="C205" s="426" t="s">
        <v>395</v>
      </c>
      <c r="D205" s="427"/>
      <c r="E205" s="427"/>
      <c r="F205" s="427"/>
      <c r="G205" s="427"/>
      <c r="H205" s="427"/>
      <c r="I205" s="427"/>
      <c r="J205" s="427"/>
      <c r="K205" s="427"/>
      <c r="L205" s="427"/>
      <c r="M205" s="427"/>
      <c r="N205" s="428"/>
      <c r="O205" s="132"/>
    </row>
    <row r="206" spans="1:15" ht="12.75" customHeight="1" x14ac:dyDescent="0.25">
      <c r="A206" s="271"/>
      <c r="B206" s="394"/>
      <c r="C206" s="426" t="s">
        <v>396</v>
      </c>
      <c r="D206" s="427"/>
      <c r="E206" s="427"/>
      <c r="F206" s="427"/>
      <c r="G206" s="427"/>
      <c r="H206" s="427"/>
      <c r="I206" s="427"/>
      <c r="J206" s="427"/>
      <c r="K206" s="427"/>
      <c r="L206" s="427"/>
      <c r="M206" s="427"/>
      <c r="N206" s="428"/>
      <c r="O206" s="132"/>
    </row>
    <row r="207" spans="1:15" ht="12.75" customHeight="1" x14ac:dyDescent="0.25">
      <c r="A207" s="271"/>
      <c r="B207" s="394"/>
      <c r="C207" s="426" t="s">
        <v>397</v>
      </c>
      <c r="D207" s="427"/>
      <c r="E207" s="427"/>
      <c r="F207" s="427"/>
      <c r="G207" s="427"/>
      <c r="H207" s="427"/>
      <c r="I207" s="427"/>
      <c r="J207" s="427"/>
      <c r="K207" s="427"/>
      <c r="L207" s="427"/>
      <c r="M207" s="427"/>
      <c r="N207" s="428"/>
      <c r="O207" s="132"/>
    </row>
    <row r="208" spans="1:15" ht="12.75" customHeight="1" x14ac:dyDescent="0.25">
      <c r="A208" s="271"/>
      <c r="B208" s="394"/>
      <c r="C208" s="426" t="s">
        <v>398</v>
      </c>
      <c r="D208" s="427"/>
      <c r="E208" s="427"/>
      <c r="F208" s="427"/>
      <c r="G208" s="427"/>
      <c r="H208" s="427"/>
      <c r="I208" s="427"/>
      <c r="J208" s="427"/>
      <c r="K208" s="427"/>
      <c r="L208" s="427"/>
      <c r="M208" s="427"/>
      <c r="N208" s="428"/>
      <c r="O208" s="132"/>
    </row>
    <row r="209" spans="1:15" ht="12.75" customHeight="1" x14ac:dyDescent="0.25">
      <c r="A209" s="271"/>
      <c r="B209" s="395"/>
      <c r="C209" s="423" t="s">
        <v>399</v>
      </c>
      <c r="D209" s="424"/>
      <c r="E209" s="424"/>
      <c r="F209" s="424"/>
      <c r="G209" s="424"/>
      <c r="H209" s="424"/>
      <c r="I209" s="424"/>
      <c r="J209" s="424"/>
      <c r="K209" s="424"/>
      <c r="L209" s="424"/>
      <c r="M209" s="424"/>
      <c r="N209" s="425"/>
      <c r="O209" s="276"/>
    </row>
    <row r="210" spans="1:15" ht="12.75" customHeight="1" x14ac:dyDescent="0.25">
      <c r="A210" s="271"/>
      <c r="B210" s="390">
        <v>11.5</v>
      </c>
      <c r="C210" s="411" t="s">
        <v>417</v>
      </c>
      <c r="D210" s="412"/>
      <c r="E210" s="412"/>
      <c r="F210" s="412"/>
      <c r="G210" s="412"/>
      <c r="H210" s="412"/>
      <c r="I210" s="412"/>
      <c r="J210" s="412"/>
      <c r="K210" s="412"/>
      <c r="L210" s="412"/>
      <c r="M210" s="412"/>
      <c r="N210" s="412"/>
      <c r="O210" s="413"/>
    </row>
    <row r="211" spans="1:15" ht="12.75" customHeight="1" x14ac:dyDescent="0.25">
      <c r="A211" s="271"/>
      <c r="B211" s="391"/>
      <c r="C211" s="405"/>
      <c r="D211" s="406"/>
      <c r="E211" s="406"/>
      <c r="F211" s="406"/>
      <c r="G211" s="406"/>
      <c r="H211" s="406"/>
      <c r="I211" s="406"/>
      <c r="J211" s="406"/>
      <c r="K211" s="406"/>
      <c r="L211" s="406"/>
      <c r="M211" s="406"/>
      <c r="N211" s="406"/>
      <c r="O211" s="407"/>
    </row>
    <row r="212" spans="1:15" ht="12.75" customHeight="1" x14ac:dyDescent="0.25">
      <c r="A212" s="271"/>
      <c r="B212" s="391"/>
      <c r="C212" s="405"/>
      <c r="D212" s="406"/>
      <c r="E212" s="406"/>
      <c r="F212" s="406"/>
      <c r="G212" s="406"/>
      <c r="H212" s="406"/>
      <c r="I212" s="406"/>
      <c r="J212" s="406"/>
      <c r="K212" s="406"/>
      <c r="L212" s="406"/>
      <c r="M212" s="406"/>
      <c r="N212" s="406"/>
      <c r="O212" s="407"/>
    </row>
    <row r="213" spans="1:15" ht="12.75" customHeight="1" thickBot="1" x14ac:dyDescent="0.3">
      <c r="A213" s="271"/>
      <c r="B213" s="392"/>
      <c r="C213" s="408"/>
      <c r="D213" s="409"/>
      <c r="E213" s="409"/>
      <c r="F213" s="409"/>
      <c r="G213" s="409"/>
      <c r="H213" s="409"/>
      <c r="I213" s="409"/>
      <c r="J213" s="409"/>
      <c r="K213" s="409"/>
      <c r="L213" s="409"/>
      <c r="M213" s="409"/>
      <c r="N213" s="409"/>
      <c r="O213" s="410"/>
    </row>
    <row r="214" spans="1:15" ht="25.5" customHeight="1" x14ac:dyDescent="0.25">
      <c r="A214" s="271"/>
      <c r="B214" s="136">
        <v>12</v>
      </c>
      <c r="C214" s="402" t="s">
        <v>433</v>
      </c>
      <c r="D214" s="403"/>
      <c r="E214" s="403"/>
      <c r="F214" s="403"/>
      <c r="G214" s="403"/>
      <c r="H214" s="403"/>
      <c r="I214" s="403"/>
      <c r="J214" s="403"/>
      <c r="K214" s="403"/>
      <c r="L214" s="403"/>
      <c r="M214" s="403"/>
      <c r="N214" s="404"/>
      <c r="O214" s="147"/>
    </row>
    <row r="215" spans="1:15" ht="12.75" customHeight="1" x14ac:dyDescent="0.25">
      <c r="A215" s="271"/>
      <c r="B215" s="387">
        <v>12.1</v>
      </c>
      <c r="C215" s="399" t="s">
        <v>400</v>
      </c>
      <c r="D215" s="400"/>
      <c r="E215" s="400"/>
      <c r="F215" s="400"/>
      <c r="G215" s="400"/>
      <c r="H215" s="400"/>
      <c r="I215" s="400"/>
      <c r="J215" s="400"/>
      <c r="K215" s="400"/>
      <c r="L215" s="400"/>
      <c r="M215" s="400"/>
      <c r="N215" s="401"/>
      <c r="O215" s="278"/>
    </row>
    <row r="216" spans="1:15" ht="12.75" customHeight="1" x14ac:dyDescent="0.25">
      <c r="A216" s="271"/>
      <c r="B216" s="388"/>
      <c r="C216" s="396" t="s">
        <v>401</v>
      </c>
      <c r="D216" s="397"/>
      <c r="E216" s="397"/>
      <c r="F216" s="397"/>
      <c r="G216" s="397"/>
      <c r="H216" s="397"/>
      <c r="I216" s="397"/>
      <c r="J216" s="397"/>
      <c r="K216" s="397"/>
      <c r="L216" s="397"/>
      <c r="M216" s="397"/>
      <c r="N216" s="398"/>
      <c r="O216" s="144"/>
    </row>
    <row r="217" spans="1:15" ht="25.5" customHeight="1" x14ac:dyDescent="0.25">
      <c r="A217" s="271"/>
      <c r="B217" s="388"/>
      <c r="C217" s="396" t="s">
        <v>402</v>
      </c>
      <c r="D217" s="397"/>
      <c r="E217" s="397"/>
      <c r="F217" s="397"/>
      <c r="G217" s="397"/>
      <c r="H217" s="397"/>
      <c r="I217" s="397"/>
      <c r="J217" s="397"/>
      <c r="K217" s="397"/>
      <c r="L217" s="397"/>
      <c r="M217" s="397"/>
      <c r="N217" s="398"/>
      <c r="O217" s="144"/>
    </row>
    <row r="218" spans="1:15" ht="12.75" customHeight="1" x14ac:dyDescent="0.25">
      <c r="A218" s="271"/>
      <c r="B218" s="388"/>
      <c r="C218" s="396" t="s">
        <v>403</v>
      </c>
      <c r="D218" s="397"/>
      <c r="E218" s="397"/>
      <c r="F218" s="397"/>
      <c r="G218" s="397"/>
      <c r="H218" s="397"/>
      <c r="I218" s="397"/>
      <c r="J218" s="397"/>
      <c r="K218" s="397"/>
      <c r="L218" s="397"/>
      <c r="M218" s="397"/>
      <c r="N218" s="398"/>
      <c r="O218" s="144"/>
    </row>
    <row r="219" spans="1:15" ht="12.75" customHeight="1" x14ac:dyDescent="0.25">
      <c r="A219" s="271"/>
      <c r="B219" s="388"/>
      <c r="C219" s="396" t="s">
        <v>404</v>
      </c>
      <c r="D219" s="397"/>
      <c r="E219" s="397"/>
      <c r="F219" s="397"/>
      <c r="G219" s="397"/>
      <c r="H219" s="397"/>
      <c r="I219" s="397"/>
      <c r="J219" s="397"/>
      <c r="K219" s="397"/>
      <c r="L219" s="397"/>
      <c r="M219" s="397"/>
      <c r="N219" s="398"/>
      <c r="O219" s="144"/>
    </row>
    <row r="220" spans="1:15" ht="12.75" customHeight="1" x14ac:dyDescent="0.25">
      <c r="A220" s="271"/>
      <c r="B220" s="388"/>
      <c r="C220" s="396" t="s">
        <v>405</v>
      </c>
      <c r="D220" s="397"/>
      <c r="E220" s="397"/>
      <c r="F220" s="397"/>
      <c r="G220" s="397"/>
      <c r="H220" s="397"/>
      <c r="I220" s="397"/>
      <c r="J220" s="397"/>
      <c r="K220" s="397"/>
      <c r="L220" s="397"/>
      <c r="M220" s="397"/>
      <c r="N220" s="398"/>
      <c r="O220" s="144"/>
    </row>
    <row r="221" spans="1:15" ht="12.75" customHeight="1" x14ac:dyDescent="0.25">
      <c r="A221" s="271"/>
      <c r="B221" s="389"/>
      <c r="C221" s="414" t="s">
        <v>425</v>
      </c>
      <c r="D221" s="415"/>
      <c r="E221" s="415"/>
      <c r="F221" s="415"/>
      <c r="G221" s="415"/>
      <c r="H221" s="415"/>
      <c r="I221" s="415"/>
      <c r="J221" s="415"/>
      <c r="K221" s="415"/>
      <c r="L221" s="415"/>
      <c r="M221" s="415"/>
      <c r="N221" s="416"/>
      <c r="O221" s="144"/>
    </row>
    <row r="222" spans="1:15" ht="12.75" customHeight="1" x14ac:dyDescent="0.25">
      <c r="A222" s="271"/>
      <c r="B222" s="384">
        <v>12.2</v>
      </c>
      <c r="C222" s="381" t="s">
        <v>406</v>
      </c>
      <c r="D222" s="382"/>
      <c r="E222" s="382"/>
      <c r="F222" s="382"/>
      <c r="G222" s="382"/>
      <c r="H222" s="382"/>
      <c r="I222" s="382"/>
      <c r="J222" s="382"/>
      <c r="K222" s="382"/>
      <c r="L222" s="382"/>
      <c r="M222" s="382"/>
      <c r="N222" s="382"/>
      <c r="O222" s="383"/>
    </row>
    <row r="223" spans="1:15" ht="12.75" customHeight="1" x14ac:dyDescent="0.25">
      <c r="A223" s="271"/>
      <c r="B223" s="385"/>
      <c r="C223" s="375"/>
      <c r="D223" s="376"/>
      <c r="E223" s="376"/>
      <c r="F223" s="376"/>
      <c r="G223" s="376"/>
      <c r="H223" s="376"/>
      <c r="I223" s="376"/>
      <c r="J223" s="376"/>
      <c r="K223" s="376"/>
      <c r="L223" s="376"/>
      <c r="M223" s="376"/>
      <c r="N223" s="376"/>
      <c r="O223" s="377"/>
    </row>
    <row r="224" spans="1:15" ht="12.75" customHeight="1" x14ac:dyDescent="0.25">
      <c r="A224" s="271"/>
      <c r="B224" s="385"/>
      <c r="C224" s="375"/>
      <c r="D224" s="376"/>
      <c r="E224" s="376"/>
      <c r="F224" s="376"/>
      <c r="G224" s="376"/>
      <c r="H224" s="376"/>
      <c r="I224" s="376"/>
      <c r="J224" s="376"/>
      <c r="K224" s="376"/>
      <c r="L224" s="376"/>
      <c r="M224" s="376"/>
      <c r="N224" s="376"/>
      <c r="O224" s="377"/>
    </row>
    <row r="225" spans="1:17" ht="12.75" customHeight="1" thickBot="1" x14ac:dyDescent="0.3">
      <c r="A225" s="271"/>
      <c r="B225" s="386"/>
      <c r="C225" s="378"/>
      <c r="D225" s="379"/>
      <c r="E225" s="379"/>
      <c r="F225" s="379"/>
      <c r="G225" s="379"/>
      <c r="H225" s="379"/>
      <c r="I225" s="379"/>
      <c r="J225" s="379"/>
      <c r="K225" s="379"/>
      <c r="L225" s="379"/>
      <c r="M225" s="379"/>
      <c r="N225" s="379"/>
      <c r="O225" s="380"/>
    </row>
    <row r="226" spans="1:17" ht="25.5" customHeight="1" x14ac:dyDescent="0.25">
      <c r="A226" s="118"/>
      <c r="B226" s="272">
        <v>13</v>
      </c>
      <c r="C226" s="479" t="s">
        <v>145</v>
      </c>
      <c r="D226" s="480"/>
      <c r="E226" s="480"/>
      <c r="F226" s="480"/>
      <c r="G226" s="480"/>
      <c r="H226" s="480"/>
      <c r="I226" s="480"/>
      <c r="J226" s="480"/>
      <c r="K226" s="480"/>
      <c r="L226" s="480"/>
      <c r="M226" s="480"/>
      <c r="N226" s="480"/>
      <c r="O226" s="275"/>
    </row>
    <row r="227" spans="1:17" ht="12.75" customHeight="1" x14ac:dyDescent="0.25">
      <c r="A227" s="118"/>
      <c r="B227" s="473">
        <v>13.1</v>
      </c>
      <c r="C227" s="481" t="s">
        <v>384</v>
      </c>
      <c r="D227" s="468"/>
      <c r="E227" s="468"/>
      <c r="F227" s="468"/>
      <c r="G227" s="468"/>
      <c r="H227" s="468"/>
      <c r="I227" s="468"/>
      <c r="J227" s="468"/>
      <c r="K227" s="468"/>
      <c r="L227" s="468"/>
      <c r="M227" s="468"/>
      <c r="N227" s="468"/>
      <c r="O227" s="131"/>
    </row>
    <row r="228" spans="1:17" ht="12.75" customHeight="1" x14ac:dyDescent="0.25">
      <c r="A228" s="118"/>
      <c r="B228" s="473"/>
      <c r="C228" s="448" t="s">
        <v>146</v>
      </c>
      <c r="D228" s="449"/>
      <c r="E228" s="449"/>
      <c r="F228" s="449"/>
      <c r="G228" s="449"/>
      <c r="H228" s="449"/>
      <c r="I228" s="449"/>
      <c r="J228" s="449"/>
      <c r="K228" s="449"/>
      <c r="L228" s="449"/>
      <c r="M228" s="449"/>
      <c r="N228" s="449"/>
      <c r="O228" s="132"/>
    </row>
    <row r="229" spans="1:17" ht="12.75" customHeight="1" x14ac:dyDescent="0.25">
      <c r="A229" s="118"/>
      <c r="B229" s="473"/>
      <c r="C229" s="448" t="s">
        <v>147</v>
      </c>
      <c r="D229" s="449"/>
      <c r="E229" s="449"/>
      <c r="F229" s="449"/>
      <c r="G229" s="449"/>
      <c r="H229" s="449"/>
      <c r="I229" s="449"/>
      <c r="J229" s="449"/>
      <c r="K229" s="449"/>
      <c r="L229" s="449"/>
      <c r="M229" s="449"/>
      <c r="N229" s="449"/>
      <c r="O229" s="132"/>
    </row>
    <row r="230" spans="1:17" ht="12.75" customHeight="1" x14ac:dyDescent="0.25">
      <c r="A230" s="118"/>
      <c r="B230" s="473"/>
      <c r="C230" s="448" t="s">
        <v>148</v>
      </c>
      <c r="D230" s="449"/>
      <c r="E230" s="449"/>
      <c r="F230" s="449"/>
      <c r="G230" s="449"/>
      <c r="H230" s="449"/>
      <c r="I230" s="449"/>
      <c r="J230" s="449"/>
      <c r="K230" s="449"/>
      <c r="L230" s="449"/>
      <c r="M230" s="449"/>
      <c r="N230" s="449"/>
      <c r="O230" s="132"/>
    </row>
    <row r="231" spans="1:17" ht="25.5" customHeight="1" thickBot="1" x14ac:dyDescent="0.3">
      <c r="A231" s="118"/>
      <c r="B231" s="474"/>
      <c r="C231" s="450" t="s">
        <v>149</v>
      </c>
      <c r="D231" s="451"/>
      <c r="E231" s="451"/>
      <c r="F231" s="451"/>
      <c r="G231" s="451"/>
      <c r="H231" s="451"/>
      <c r="I231" s="451"/>
      <c r="J231" s="451"/>
      <c r="K231" s="451"/>
      <c r="L231" s="451"/>
      <c r="M231" s="451"/>
      <c r="N231" s="451"/>
      <c r="O231" s="140"/>
    </row>
    <row r="232" spans="1:17" ht="25.5" customHeight="1" x14ac:dyDescent="0.25">
      <c r="A232" s="118"/>
      <c r="B232" s="139">
        <v>14</v>
      </c>
      <c r="C232" s="447" t="s">
        <v>150</v>
      </c>
      <c r="D232" s="447"/>
      <c r="E232" s="447"/>
      <c r="F232" s="447"/>
      <c r="G232" s="447"/>
      <c r="H232" s="447"/>
      <c r="I232" s="447"/>
      <c r="J232" s="447"/>
      <c r="K232" s="447"/>
      <c r="L232" s="447"/>
      <c r="M232" s="447"/>
      <c r="N232" s="447"/>
      <c r="O232" s="148"/>
    </row>
    <row r="233" spans="1:17" ht="12.75" customHeight="1" x14ac:dyDescent="0.25">
      <c r="A233" s="118"/>
      <c r="B233" s="387">
        <v>14.1</v>
      </c>
      <c r="C233" s="470" t="s">
        <v>385</v>
      </c>
      <c r="D233" s="469"/>
      <c r="E233" s="469"/>
      <c r="F233" s="469"/>
      <c r="G233" s="469"/>
      <c r="H233" s="469"/>
      <c r="I233" s="469"/>
      <c r="J233" s="469"/>
      <c r="K233" s="469"/>
      <c r="L233" s="469"/>
      <c r="M233" s="469"/>
      <c r="N233" s="469"/>
      <c r="O233" s="131"/>
    </row>
    <row r="234" spans="1:17" ht="12.75" customHeight="1" x14ac:dyDescent="0.25">
      <c r="A234" s="118"/>
      <c r="B234" s="388"/>
      <c r="C234" s="398" t="s">
        <v>151</v>
      </c>
      <c r="D234" s="454"/>
      <c r="E234" s="454"/>
      <c r="F234" s="454"/>
      <c r="G234" s="454"/>
      <c r="H234" s="454"/>
      <c r="I234" s="454"/>
      <c r="J234" s="454"/>
      <c r="K234" s="454"/>
      <c r="L234" s="454"/>
      <c r="M234" s="454"/>
      <c r="N234" s="454"/>
      <c r="O234" s="144"/>
    </row>
    <row r="235" spans="1:17" ht="12.75" customHeight="1" thickBot="1" x14ac:dyDescent="0.3">
      <c r="A235" s="118"/>
      <c r="B235" s="471"/>
      <c r="C235" s="475" t="s">
        <v>152</v>
      </c>
      <c r="D235" s="476"/>
      <c r="E235" s="476"/>
      <c r="F235" s="476"/>
      <c r="G235" s="476"/>
      <c r="H235" s="476"/>
      <c r="I235" s="476"/>
      <c r="J235" s="476"/>
      <c r="K235" s="476"/>
      <c r="L235" s="476"/>
      <c r="M235" s="476"/>
      <c r="N235" s="476"/>
      <c r="O235" s="145"/>
    </row>
    <row r="236" spans="1:17" x14ac:dyDescent="0.25">
      <c r="A236" s="118"/>
      <c r="B236" s="117"/>
      <c r="C236" s="118"/>
      <c r="D236" s="118"/>
      <c r="E236" s="118"/>
      <c r="F236" s="118"/>
      <c r="G236" s="118"/>
      <c r="H236" s="118"/>
      <c r="I236" s="118"/>
      <c r="J236" s="118"/>
      <c r="K236" s="118"/>
      <c r="L236" s="118"/>
      <c r="M236" s="118"/>
      <c r="N236" s="118"/>
      <c r="O236" s="118"/>
    </row>
    <row r="237" spans="1:17" ht="13.5" thickBot="1" x14ac:dyDescent="0.3">
      <c r="A237" s="118"/>
      <c r="B237" s="117"/>
      <c r="C237" s="118"/>
      <c r="D237" s="118"/>
      <c r="E237" s="118"/>
      <c r="F237" s="118"/>
      <c r="G237" s="118"/>
      <c r="H237" s="118"/>
      <c r="I237" s="118"/>
      <c r="J237" s="118"/>
      <c r="K237" s="118"/>
      <c r="L237" s="118"/>
      <c r="M237" s="118"/>
      <c r="N237" s="118"/>
      <c r="O237" s="118"/>
    </row>
    <row r="238" spans="1:17" ht="27.75" customHeight="1" x14ac:dyDescent="0.25">
      <c r="A238" s="118"/>
      <c r="B238" s="506" t="s">
        <v>338</v>
      </c>
      <c r="C238" s="507"/>
      <c r="D238" s="507"/>
      <c r="E238" s="507"/>
      <c r="F238" s="507"/>
      <c r="G238" s="507"/>
      <c r="H238" s="507"/>
      <c r="I238" s="507"/>
      <c r="J238" s="507"/>
      <c r="K238" s="507"/>
      <c r="L238" s="507"/>
      <c r="M238" s="507"/>
      <c r="N238" s="507"/>
      <c r="O238" s="508"/>
      <c r="P238" s="142"/>
      <c r="Q238" s="142"/>
    </row>
    <row r="239" spans="1:17" ht="68.25" customHeight="1" thickBot="1" x14ac:dyDescent="0.3">
      <c r="A239" s="118"/>
      <c r="B239" s="433" t="s">
        <v>562</v>
      </c>
      <c r="C239" s="434"/>
      <c r="D239" s="434"/>
      <c r="E239" s="434"/>
      <c r="F239" s="434"/>
      <c r="G239" s="434"/>
      <c r="H239" s="434"/>
      <c r="I239" s="434"/>
      <c r="J239" s="434"/>
      <c r="K239" s="434"/>
      <c r="L239" s="434"/>
      <c r="M239" s="434"/>
      <c r="N239" s="434"/>
      <c r="O239" s="435"/>
    </row>
    <row r="240" spans="1:17" x14ac:dyDescent="0.2">
      <c r="A240" s="118"/>
      <c r="B240" s="156"/>
      <c r="C240" s="156"/>
      <c r="D240" s="156"/>
      <c r="E240" s="156"/>
      <c r="F240" s="156"/>
      <c r="G240" s="156"/>
      <c r="H240" s="156"/>
      <c r="I240" s="156"/>
      <c r="J240" s="156"/>
      <c r="K240" s="156"/>
      <c r="L240" s="156"/>
      <c r="M240" s="156"/>
      <c r="N240" s="156"/>
      <c r="O240" s="157"/>
    </row>
    <row r="241" spans="1:17" x14ac:dyDescent="0.2">
      <c r="A241" s="118"/>
      <c r="B241" s="156"/>
      <c r="C241" s="156"/>
      <c r="D241" s="156"/>
      <c r="E241" s="156"/>
      <c r="F241" s="156"/>
      <c r="G241" s="156"/>
      <c r="H241" s="156"/>
      <c r="I241" s="156"/>
      <c r="J241" s="156"/>
      <c r="K241" s="156"/>
      <c r="L241" s="156"/>
      <c r="M241" s="156"/>
      <c r="N241" s="156"/>
      <c r="O241" s="157"/>
    </row>
    <row r="242" spans="1:17" x14ac:dyDescent="0.25">
      <c r="A242" s="118"/>
      <c r="B242" s="498" t="s">
        <v>280</v>
      </c>
      <c r="C242" s="498"/>
      <c r="D242" s="498"/>
      <c r="E242" s="498"/>
      <c r="F242" s="498"/>
      <c r="G242" s="498"/>
      <c r="H242" s="498"/>
      <c r="I242" s="498"/>
      <c r="J242" s="498"/>
      <c r="K242" s="498"/>
      <c r="L242" s="498"/>
      <c r="M242" s="498"/>
      <c r="N242" s="498"/>
      <c r="O242" s="498"/>
    </row>
    <row r="243" spans="1:17" x14ac:dyDescent="0.2">
      <c r="A243" s="118"/>
      <c r="B243" s="156"/>
      <c r="C243" s="156"/>
      <c r="D243" s="156"/>
      <c r="E243" s="156"/>
      <c r="F243" s="156"/>
      <c r="G243" s="156"/>
      <c r="H243" s="156"/>
      <c r="I243" s="156"/>
      <c r="J243" s="156"/>
      <c r="K243" s="156"/>
      <c r="L243" s="156"/>
      <c r="M243" s="156"/>
      <c r="N243" s="156"/>
      <c r="O243" s="157"/>
    </row>
    <row r="244" spans="1:17" x14ac:dyDescent="0.2">
      <c r="A244" s="118"/>
      <c r="B244" s="156"/>
      <c r="C244" s="156"/>
      <c r="D244" s="156"/>
      <c r="E244" s="156"/>
      <c r="F244" s="156"/>
      <c r="G244" s="156"/>
      <c r="H244" s="156"/>
      <c r="I244" s="156"/>
      <c r="J244" s="156"/>
      <c r="K244" s="156"/>
      <c r="L244" s="156"/>
      <c r="M244" s="156"/>
      <c r="N244" s="156"/>
      <c r="O244" s="157"/>
    </row>
    <row r="245" spans="1:17" x14ac:dyDescent="0.2">
      <c r="A245" s="118"/>
      <c r="B245" s="156"/>
      <c r="C245" s="156"/>
      <c r="D245" s="156"/>
      <c r="E245" s="156"/>
      <c r="F245" s="156"/>
      <c r="G245" s="156"/>
      <c r="H245" s="156"/>
      <c r="I245" s="156"/>
      <c r="J245" s="156"/>
      <c r="K245" s="156"/>
      <c r="L245" s="156"/>
      <c r="M245" s="156"/>
      <c r="N245" s="156"/>
      <c r="O245" s="157"/>
    </row>
    <row r="246" spans="1:17" x14ac:dyDescent="0.2">
      <c r="A246" s="118"/>
      <c r="B246" s="156"/>
      <c r="C246" s="156"/>
      <c r="D246" s="156"/>
      <c r="E246" s="156"/>
      <c r="F246" s="156"/>
      <c r="G246" s="156"/>
      <c r="H246" s="156"/>
      <c r="I246" s="156"/>
      <c r="J246" s="156"/>
      <c r="K246" s="156"/>
      <c r="L246" s="156"/>
      <c r="M246" s="156"/>
      <c r="N246" s="156"/>
      <c r="O246" s="157"/>
    </row>
    <row r="247" spans="1:17" ht="106.5" customHeight="1" x14ac:dyDescent="0.25">
      <c r="A247" s="118"/>
      <c r="B247" s="509" t="s">
        <v>563</v>
      </c>
      <c r="C247" s="510"/>
      <c r="D247" s="510"/>
      <c r="E247" s="510"/>
      <c r="F247" s="510"/>
      <c r="G247" s="510"/>
      <c r="H247" s="510"/>
      <c r="I247" s="510"/>
      <c r="J247" s="510"/>
      <c r="K247" s="510"/>
      <c r="L247" s="510"/>
      <c r="M247" s="510"/>
      <c r="N247" s="510"/>
      <c r="O247" s="510"/>
      <c r="P247" s="143"/>
      <c r="Q247" s="143"/>
    </row>
  </sheetData>
  <mergeCells count="214">
    <mergeCell ref="B227:B231"/>
    <mergeCell ref="B242:O242"/>
    <mergeCell ref="B22:O22"/>
    <mergeCell ref="B20:G20"/>
    <mergeCell ref="H20:K20"/>
    <mergeCell ref="L20:O20"/>
    <mergeCell ref="B238:O238"/>
    <mergeCell ref="B247:O247"/>
    <mergeCell ref="C103:N103"/>
    <mergeCell ref="C104:N104"/>
    <mergeCell ref="C105:N105"/>
    <mergeCell ref="C111:N111"/>
    <mergeCell ref="C90:N90"/>
    <mergeCell ref="C144:N144"/>
    <mergeCell ref="C183:N183"/>
    <mergeCell ref="C184:N184"/>
    <mergeCell ref="C185:N185"/>
    <mergeCell ref="C176:N176"/>
    <mergeCell ref="C177:N177"/>
    <mergeCell ref="C178:N178"/>
    <mergeCell ref="C164:N164"/>
    <mergeCell ref="C130:N130"/>
    <mergeCell ref="C155:N155"/>
    <mergeCell ref="C149:N149"/>
    <mergeCell ref="C150:N150"/>
    <mergeCell ref="C143:N143"/>
    <mergeCell ref="C131:N131"/>
    <mergeCell ref="C132:N132"/>
    <mergeCell ref="C133:N133"/>
    <mergeCell ref="C134:N134"/>
    <mergeCell ref="C156:N156"/>
    <mergeCell ref="C157:N157"/>
    <mergeCell ref="C158:N158"/>
    <mergeCell ref="C135:O135"/>
    <mergeCell ref="C163:N163"/>
    <mergeCell ref="C31:N31"/>
    <mergeCell ref="C30:N30"/>
    <mergeCell ref="C50:N50"/>
    <mergeCell ref="C51:N51"/>
    <mergeCell ref="C29:N29"/>
    <mergeCell ref="C28:N28"/>
    <mergeCell ref="C38:N38"/>
    <mergeCell ref="C39:N39"/>
    <mergeCell ref="C40:N40"/>
    <mergeCell ref="C41:N41"/>
    <mergeCell ref="C42:N42"/>
    <mergeCell ref="C33:N33"/>
    <mergeCell ref="C35:N35"/>
    <mergeCell ref="C32:N32"/>
    <mergeCell ref="C49:N49"/>
    <mergeCell ref="C47:N47"/>
    <mergeCell ref="C48:N48"/>
    <mergeCell ref="C37:N37"/>
    <mergeCell ref="C36:N36"/>
    <mergeCell ref="C58:N58"/>
    <mergeCell ref="C61:N61"/>
    <mergeCell ref="C57:N57"/>
    <mergeCell ref="C64:N64"/>
    <mergeCell ref="C62:N62"/>
    <mergeCell ref="C63:N63"/>
    <mergeCell ref="C66:N66"/>
    <mergeCell ref="C67:N67"/>
    <mergeCell ref="C68:N68"/>
    <mergeCell ref="C123:N123"/>
    <mergeCell ref="C124:N124"/>
    <mergeCell ref="C125:N125"/>
    <mergeCell ref="C71:N71"/>
    <mergeCell ref="C99:N99"/>
    <mergeCell ref="C116:N116"/>
    <mergeCell ref="C95:N95"/>
    <mergeCell ref="C102:N102"/>
    <mergeCell ref="C106:N106"/>
    <mergeCell ref="C100:N100"/>
    <mergeCell ref="C101:N101"/>
    <mergeCell ref="C98:N98"/>
    <mergeCell ref="C91:N91"/>
    <mergeCell ref="C92:N92"/>
    <mergeCell ref="C93:N93"/>
    <mergeCell ref="C96:N96"/>
    <mergeCell ref="C118:N118"/>
    <mergeCell ref="C83:N83"/>
    <mergeCell ref="C84:N84"/>
    <mergeCell ref="C97:N97"/>
    <mergeCell ref="C117:N117"/>
    <mergeCell ref="C72:N72"/>
    <mergeCell ref="B92:B101"/>
    <mergeCell ref="B81:B89"/>
    <mergeCell ref="B76:B79"/>
    <mergeCell ref="B68:B75"/>
    <mergeCell ref="C80:N80"/>
    <mergeCell ref="C73:N73"/>
    <mergeCell ref="C81:N81"/>
    <mergeCell ref="C94:N94"/>
    <mergeCell ref="B149:B164"/>
    <mergeCell ref="B145:B148"/>
    <mergeCell ref="B48:B67"/>
    <mergeCell ref="B43:B46"/>
    <mergeCell ref="B34:B42"/>
    <mergeCell ref="B29:B33"/>
    <mergeCell ref="B102:B106"/>
    <mergeCell ref="B139:B142"/>
    <mergeCell ref="B116:B129"/>
    <mergeCell ref="B112:B115"/>
    <mergeCell ref="B107:B110"/>
    <mergeCell ref="B131:B138"/>
    <mergeCell ref="L19:O19"/>
    <mergeCell ref="H19:K19"/>
    <mergeCell ref="B19:G19"/>
    <mergeCell ref="C234:N234"/>
    <mergeCell ref="C24:O24"/>
    <mergeCell ref="C34:N34"/>
    <mergeCell ref="C82:N82"/>
    <mergeCell ref="C182:N182"/>
    <mergeCell ref="C233:N233"/>
    <mergeCell ref="B233:B235"/>
    <mergeCell ref="B186:B189"/>
    <mergeCell ref="B182:B185"/>
    <mergeCell ref="B175:B180"/>
    <mergeCell ref="B170:B173"/>
    <mergeCell ref="B165:B168"/>
    <mergeCell ref="C180:N180"/>
    <mergeCell ref="C235:N235"/>
    <mergeCell ref="C169:N169"/>
    <mergeCell ref="C174:N174"/>
    <mergeCell ref="C175:N175"/>
    <mergeCell ref="C226:N226"/>
    <mergeCell ref="C227:N227"/>
    <mergeCell ref="C228:N228"/>
    <mergeCell ref="C229:N229"/>
    <mergeCell ref="C43:O43"/>
    <mergeCell ref="C77:O79"/>
    <mergeCell ref="C76:O76"/>
    <mergeCell ref="C120:O122"/>
    <mergeCell ref="C119:O119"/>
    <mergeCell ref="C113:O115"/>
    <mergeCell ref="C112:O112"/>
    <mergeCell ref="C108:O110"/>
    <mergeCell ref="C107:O107"/>
    <mergeCell ref="C87:O89"/>
    <mergeCell ref="C86:O86"/>
    <mergeCell ref="C85:N85"/>
    <mergeCell ref="C74:N74"/>
    <mergeCell ref="C75:N75"/>
    <mergeCell ref="C52:N52"/>
    <mergeCell ref="C53:N53"/>
    <mergeCell ref="C54:N54"/>
    <mergeCell ref="C55:N55"/>
    <mergeCell ref="C56:N56"/>
    <mergeCell ref="C59:N59"/>
    <mergeCell ref="C60:N60"/>
    <mergeCell ref="C69:N69"/>
    <mergeCell ref="C70:N70"/>
    <mergeCell ref="C65:N65"/>
    <mergeCell ref="C171:O173"/>
    <mergeCell ref="C170:O170"/>
    <mergeCell ref="C166:O168"/>
    <mergeCell ref="C165:O165"/>
    <mergeCell ref="C187:O189"/>
    <mergeCell ref="C186:O186"/>
    <mergeCell ref="B239:O239"/>
    <mergeCell ref="C44:O46"/>
    <mergeCell ref="C127:O129"/>
    <mergeCell ref="C126:O126"/>
    <mergeCell ref="C160:O162"/>
    <mergeCell ref="C159:O159"/>
    <mergeCell ref="C152:O154"/>
    <mergeCell ref="C151:O151"/>
    <mergeCell ref="C146:O148"/>
    <mergeCell ref="C145:O145"/>
    <mergeCell ref="C140:O142"/>
    <mergeCell ref="C139:O139"/>
    <mergeCell ref="C136:O138"/>
    <mergeCell ref="C181:N181"/>
    <mergeCell ref="C230:N230"/>
    <mergeCell ref="C231:N231"/>
    <mergeCell ref="C232:N232"/>
    <mergeCell ref="C179:N179"/>
    <mergeCell ref="C191:N191"/>
    <mergeCell ref="C190:N190"/>
    <mergeCell ref="C209:N209"/>
    <mergeCell ref="C208:N208"/>
    <mergeCell ref="C207:N207"/>
    <mergeCell ref="C206:N206"/>
    <mergeCell ref="C205:N205"/>
    <mergeCell ref="C204:N204"/>
    <mergeCell ref="C203:N203"/>
    <mergeCell ref="C202:N202"/>
    <mergeCell ref="C201:N201"/>
    <mergeCell ref="C200:N200"/>
    <mergeCell ref="C199:N199"/>
    <mergeCell ref="C198:N198"/>
    <mergeCell ref="C197:N197"/>
    <mergeCell ref="C196:N196"/>
    <mergeCell ref="C195:N195"/>
    <mergeCell ref="C194:N194"/>
    <mergeCell ref="C193:N193"/>
    <mergeCell ref="C192:N192"/>
    <mergeCell ref="C223:O225"/>
    <mergeCell ref="C222:O222"/>
    <mergeCell ref="B222:B225"/>
    <mergeCell ref="B215:B221"/>
    <mergeCell ref="B210:B213"/>
    <mergeCell ref="B200:B209"/>
    <mergeCell ref="B193:B199"/>
    <mergeCell ref="C216:N216"/>
    <mergeCell ref="C215:N215"/>
    <mergeCell ref="C214:N214"/>
    <mergeCell ref="C211:O213"/>
    <mergeCell ref="C210:O210"/>
    <mergeCell ref="C221:N221"/>
    <mergeCell ref="C220:N220"/>
    <mergeCell ref="C219:N219"/>
    <mergeCell ref="C218:N218"/>
    <mergeCell ref="C217:N217"/>
  </mergeCells>
  <conditionalFormatting sqref="O227:O231">
    <cfRule type="expression" dxfId="466" priority="39">
      <formula>UPPER($O$226)="No"</formula>
    </cfRule>
  </conditionalFormatting>
  <conditionalFormatting sqref="O29:O42">
    <cfRule type="expression" dxfId="465" priority="49">
      <formula>UPPER($O$28)="No"</formula>
    </cfRule>
  </conditionalFormatting>
  <conditionalFormatting sqref="O48:O75">
    <cfRule type="expression" dxfId="464" priority="48">
      <formula>UPPER($O$47)="No"</formula>
    </cfRule>
  </conditionalFormatting>
  <conditionalFormatting sqref="O81:O85">
    <cfRule type="expression" dxfId="463" priority="47">
      <formula>UPPER($O$80)="No"</formula>
    </cfRule>
  </conditionalFormatting>
  <conditionalFormatting sqref="O91:O106">
    <cfRule type="expression" dxfId="462" priority="46">
      <formula>UPPER($O$90)="No"</formula>
    </cfRule>
  </conditionalFormatting>
  <conditionalFormatting sqref="O123:O125 O116:O118">
    <cfRule type="expression" dxfId="461" priority="45">
      <formula>UPPER($O$111)="No"</formula>
    </cfRule>
  </conditionalFormatting>
  <conditionalFormatting sqref="O131:O134">
    <cfRule type="expression" dxfId="460" priority="44">
      <formula>UPPER($O$130)="No"</formula>
    </cfRule>
  </conditionalFormatting>
  <conditionalFormatting sqref="O144 O163:O164 O155:O158 O149:O150">
    <cfRule type="expression" dxfId="459" priority="43">
      <formula>UPPER($O$143)="No"</formula>
    </cfRule>
  </conditionalFormatting>
  <conditionalFormatting sqref="O175:O180">
    <cfRule type="expression" dxfId="458" priority="41">
      <formula>UPPER($O$174)="No"</formula>
    </cfRule>
  </conditionalFormatting>
  <conditionalFormatting sqref="O182:O185">
    <cfRule type="expression" dxfId="457" priority="40">
      <formula>UPPER($O$181)="No"</formula>
    </cfRule>
  </conditionalFormatting>
  <conditionalFormatting sqref="O233:O235">
    <cfRule type="expression" dxfId="456" priority="38">
      <formula>UPPER($O$232)="No"</formula>
    </cfRule>
  </conditionalFormatting>
  <conditionalFormatting sqref="O57">
    <cfRule type="expression" dxfId="455" priority="37">
      <formula>UPPER($O$56)="No"</formula>
    </cfRule>
  </conditionalFormatting>
  <conditionalFormatting sqref="O60">
    <cfRule type="expression" dxfId="454" priority="36">
      <formula>UPPER($O$59)="No"</formula>
    </cfRule>
  </conditionalFormatting>
  <conditionalFormatting sqref="O84:O85">
    <cfRule type="expression" dxfId="453" priority="35">
      <formula>UPPER($O$83)="No"</formula>
    </cfRule>
  </conditionalFormatting>
  <conditionalFormatting sqref="O124:O125">
    <cfRule type="expression" dxfId="452" priority="33">
      <formula>UPPER($O$123)="No"</formula>
    </cfRule>
  </conditionalFormatting>
  <conditionalFormatting sqref="O184">
    <cfRule type="expression" dxfId="451" priority="29">
      <formula>UPPER($O$183)="No"</formula>
    </cfRule>
  </conditionalFormatting>
  <conditionalFormatting sqref="C44:O46">
    <cfRule type="expression" dxfId="450" priority="28">
      <formula>UPPER($O$28)="No"</formula>
    </cfRule>
  </conditionalFormatting>
  <conditionalFormatting sqref="C77:O79">
    <cfRule type="expression" dxfId="449" priority="27">
      <formula>UPPER($O$47)="No"</formula>
    </cfRule>
  </conditionalFormatting>
  <conditionalFormatting sqref="C87:O89">
    <cfRule type="expression" dxfId="448" priority="5">
      <formula>UPPER($O$85)="No"</formula>
    </cfRule>
    <cfRule type="expression" dxfId="447" priority="26">
      <formula>UPPER($O$80)="No"</formula>
    </cfRule>
  </conditionalFormatting>
  <conditionalFormatting sqref="C108:O110">
    <cfRule type="expression" dxfId="446" priority="25">
      <formula>UPPER($O$90)="No"</formula>
    </cfRule>
  </conditionalFormatting>
  <conditionalFormatting sqref="C113:O115 C120:O122 C127:O129">
    <cfRule type="expression" dxfId="445" priority="24">
      <formula>UPPER($O$111)="No"</formula>
    </cfRule>
  </conditionalFormatting>
  <conditionalFormatting sqref="C120:O122">
    <cfRule type="expression" dxfId="444" priority="23">
      <formula>UPPER($O$118)="No"</formula>
    </cfRule>
  </conditionalFormatting>
  <conditionalFormatting sqref="C127:O129">
    <cfRule type="expression" dxfId="443" priority="3">
      <formula>UPPER($O$125)="No"</formula>
    </cfRule>
    <cfRule type="expression" dxfId="442" priority="22">
      <formula>UPPER($O$123)="No"</formula>
    </cfRule>
  </conditionalFormatting>
  <conditionalFormatting sqref="C136:O138 C140:O142">
    <cfRule type="expression" dxfId="441" priority="21">
      <formula>UPPER($O$130)="No"</formula>
    </cfRule>
  </conditionalFormatting>
  <conditionalFormatting sqref="C136:O138">
    <cfRule type="expression" dxfId="440" priority="20">
      <formula>UPPER($O$134)="No"</formula>
    </cfRule>
  </conditionalFormatting>
  <conditionalFormatting sqref="C146:O148 C152:O154 C160:O162 C166:O168">
    <cfRule type="expression" dxfId="439" priority="19">
      <formula>UPPER($O$143)="No"</formula>
    </cfRule>
  </conditionalFormatting>
  <conditionalFormatting sqref="C146:O148">
    <cfRule type="expression" dxfId="438" priority="18">
      <formula>UPPER($O$144)="No"</formula>
    </cfRule>
  </conditionalFormatting>
  <conditionalFormatting sqref="C152:O154">
    <cfRule type="expression" dxfId="437" priority="17">
      <formula>UPPER($O$150)="No"</formula>
    </cfRule>
  </conditionalFormatting>
  <conditionalFormatting sqref="C160:O162">
    <cfRule type="expression" dxfId="436" priority="16">
      <formula>UPPER($O$158)="No"</formula>
    </cfRule>
  </conditionalFormatting>
  <conditionalFormatting sqref="C171:O173">
    <cfRule type="expression" dxfId="435" priority="15">
      <formula>UPPER($O$169)="No"</formula>
    </cfRule>
  </conditionalFormatting>
  <conditionalFormatting sqref="O191:O209 C211:O213">
    <cfRule type="expression" dxfId="434" priority="12">
      <formula>UPPER($O$190)="No"</formula>
    </cfRule>
  </conditionalFormatting>
  <conditionalFormatting sqref="O192:O209">
    <cfRule type="expression" dxfId="433" priority="11">
      <formula>UPPER($O$191)="No"</formula>
    </cfRule>
  </conditionalFormatting>
  <conditionalFormatting sqref="O193:O209">
    <cfRule type="expression" dxfId="432" priority="10">
      <formula>UPPER($O$192)="No"</formula>
    </cfRule>
  </conditionalFormatting>
  <conditionalFormatting sqref="O215:O221 C223:O225">
    <cfRule type="expression" dxfId="431" priority="6">
      <formula>UPPER($O$214)="No"</formula>
    </cfRule>
  </conditionalFormatting>
  <conditionalFormatting sqref="O125 C127:O129">
    <cfRule type="expression" dxfId="430" priority="4">
      <formula>UPPER($O$124)="No"</formula>
    </cfRule>
  </conditionalFormatting>
  <conditionalFormatting sqref="O149:O150 C152:O154 O155:O158 C160:O162 O163:O164 C166:O168">
    <cfRule type="expression" dxfId="429" priority="2">
      <formula>UPPER($O$144)="No"</formula>
    </cfRule>
  </conditionalFormatting>
  <conditionalFormatting sqref="C187:O189">
    <cfRule type="expression" dxfId="428" priority="1">
      <formula>UPPER($O$181)="No"</formula>
    </cfRule>
  </conditionalFormatting>
  <dataValidations count="2">
    <dataValidation type="list" allowBlank="1" showInputMessage="1" showErrorMessage="1" promptTitle="Yes or No" prompt="_x000a_" sqref="O28 O30:O33 O35:O42 O47 O49:O67 O234:O235 O80 O82:O85 O90:O91 O93:O101 O103:O106 O111 O216:O221 O123:O125 O130 O132:O134 O143:O144 O150 O155:O158 O163:O164 O169 O174 O176:O181 O183:O185 O226 O228:O232 O69:O72 O74:O75 O190:O192 O194:O209 O214 O118" xr:uid="{00000000-0002-0000-0100-000000000000}">
      <formula1>"Yes,No"</formula1>
    </dataValidation>
    <dataValidation type="list" allowBlank="1" showInputMessage="1" showErrorMessage="1" promptTitle="Yes, No or N/A" prompt="_x000a_" sqref="O73 O117" xr:uid="{00000000-0002-0000-0100-000001000000}">
      <formula1>"Yes,No,N/A"</formula1>
    </dataValidation>
  </dataValidations>
  <pageMargins left="0.39370078740157483" right="0.39370078740157483" top="0.39370078740157483" bottom="0.70866141732283472" header="0.31496062992125984" footer="0"/>
  <pageSetup paperSize="9" scale="72" fitToHeight="0" orientation="portrait" r:id="rId1"/>
  <headerFooter>
    <oddFooter>&amp;LNSQHS Standards Edition 2 Version 1.0 - Standard 8 Recognising and Responding
to Acute Deterioration
Page &amp;P of &amp;N&amp;CPrinted copies are uncontrolled&amp;R&amp;G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63"/>
  <sheetViews>
    <sheetView zoomScaleNormal="100" workbookViewId="0"/>
  </sheetViews>
  <sheetFormatPr defaultColWidth="9.140625" defaultRowHeight="12.75" x14ac:dyDescent="0.2"/>
  <cols>
    <col min="1" max="1" width="2.7109375" style="4" customWidth="1"/>
    <col min="2" max="14" width="9.140625" style="4"/>
    <col min="15" max="29" width="20.7109375" style="5" customWidth="1"/>
    <col min="30" max="30" width="2.7109375" style="4" customWidth="1"/>
    <col min="31" max="31" width="11.140625" style="5" customWidth="1"/>
    <col min="32" max="32" width="9.7109375" style="5" customWidth="1"/>
    <col min="33" max="33" width="11.85546875" style="5" customWidth="1"/>
    <col min="34" max="34" width="11.42578125" style="5" bestFit="1" customWidth="1"/>
    <col min="35" max="16384" width="9.140625" style="4"/>
  </cols>
  <sheetData>
    <row r="1" spans="1:34" x14ac:dyDescent="0.2">
      <c r="A1" s="21"/>
      <c r="B1" s="21"/>
      <c r="C1" s="21"/>
      <c r="D1" s="21"/>
      <c r="E1" s="21"/>
      <c r="F1" s="21"/>
      <c r="G1" s="21"/>
      <c r="H1" s="21"/>
      <c r="I1" s="21"/>
      <c r="J1" s="21"/>
      <c r="K1" s="21"/>
      <c r="L1" s="21"/>
      <c r="M1" s="21"/>
      <c r="N1" s="21"/>
      <c r="O1" s="159"/>
      <c r="P1" s="159"/>
      <c r="Q1" s="159"/>
      <c r="R1" s="159"/>
      <c r="S1" s="159"/>
      <c r="T1" s="159"/>
      <c r="U1" s="159"/>
      <c r="V1" s="159"/>
      <c r="W1" s="159"/>
      <c r="X1" s="159"/>
      <c r="Y1" s="159"/>
      <c r="Z1" s="159"/>
      <c r="AA1" s="159"/>
      <c r="AB1" s="159"/>
      <c r="AC1" s="159"/>
      <c r="AD1" s="21"/>
      <c r="AE1" s="159"/>
      <c r="AF1" s="159"/>
      <c r="AG1" s="159"/>
      <c r="AH1" s="159"/>
    </row>
    <row r="2" spans="1:34" x14ac:dyDescent="0.2">
      <c r="A2" s="21"/>
      <c r="B2" s="21"/>
      <c r="C2" s="21"/>
      <c r="D2" s="21"/>
      <c r="E2" s="21"/>
      <c r="F2" s="21"/>
      <c r="G2" s="21"/>
      <c r="H2" s="21"/>
      <c r="I2" s="21"/>
      <c r="J2" s="21"/>
      <c r="K2" s="21"/>
      <c r="L2" s="21"/>
      <c r="M2" s="21"/>
      <c r="N2" s="21"/>
      <c r="O2" s="159"/>
      <c r="P2" s="159"/>
      <c r="Q2" s="159"/>
      <c r="R2" s="159"/>
      <c r="S2" s="159"/>
      <c r="T2" s="159"/>
      <c r="U2" s="159"/>
      <c r="V2" s="159"/>
      <c r="W2" s="159"/>
      <c r="X2" s="159"/>
      <c r="Y2" s="159"/>
      <c r="Z2" s="159"/>
      <c r="AA2" s="159"/>
      <c r="AB2" s="159"/>
      <c r="AC2" s="159"/>
      <c r="AD2" s="21"/>
      <c r="AE2" s="159"/>
      <c r="AF2" s="159"/>
      <c r="AG2" s="159"/>
      <c r="AH2" s="159"/>
    </row>
    <row r="3" spans="1:34" x14ac:dyDescent="0.2">
      <c r="A3" s="21"/>
      <c r="B3" s="21"/>
      <c r="C3" s="21"/>
      <c r="D3" s="21"/>
      <c r="E3" s="21"/>
      <c r="F3" s="21"/>
      <c r="G3" s="21"/>
      <c r="H3" s="21"/>
      <c r="I3" s="21"/>
      <c r="J3" s="21"/>
      <c r="K3" s="21"/>
      <c r="L3" s="21"/>
      <c r="M3" s="21"/>
      <c r="N3" s="21"/>
      <c r="O3" s="159"/>
      <c r="P3" s="159"/>
      <c r="Q3" s="159"/>
      <c r="R3" s="159"/>
      <c r="S3" s="159"/>
      <c r="T3" s="159"/>
      <c r="U3" s="159"/>
      <c r="V3" s="159"/>
      <c r="W3" s="159"/>
      <c r="X3" s="159"/>
      <c r="Y3" s="159"/>
      <c r="Z3" s="159"/>
      <c r="AA3" s="159"/>
      <c r="AB3" s="159"/>
      <c r="AC3" s="159"/>
      <c r="AD3" s="21"/>
      <c r="AE3" s="159"/>
      <c r="AF3" s="159"/>
      <c r="AG3" s="159"/>
      <c r="AH3" s="159"/>
    </row>
    <row r="4" spans="1:34" x14ac:dyDescent="0.2">
      <c r="A4" s="21"/>
      <c r="B4" s="21"/>
      <c r="C4" s="21"/>
      <c r="D4" s="21"/>
      <c r="E4" s="21"/>
      <c r="F4" s="21"/>
      <c r="G4" s="21"/>
      <c r="H4" s="21"/>
      <c r="I4" s="21"/>
      <c r="J4" s="21"/>
      <c r="K4" s="21"/>
      <c r="L4" s="21"/>
      <c r="M4" s="21"/>
      <c r="N4" s="21"/>
      <c r="O4" s="159"/>
      <c r="P4" s="159"/>
      <c r="Q4" s="159"/>
      <c r="R4" s="159"/>
      <c r="S4" s="159"/>
      <c r="T4" s="159"/>
      <c r="U4" s="159"/>
      <c r="V4" s="159"/>
      <c r="W4" s="159"/>
      <c r="X4" s="159"/>
      <c r="Y4" s="159"/>
      <c r="Z4" s="159"/>
      <c r="AA4" s="159"/>
      <c r="AB4" s="159"/>
      <c r="AC4" s="159"/>
      <c r="AD4" s="21"/>
      <c r="AE4" s="159"/>
      <c r="AF4" s="159"/>
      <c r="AG4" s="159"/>
      <c r="AH4" s="159"/>
    </row>
    <row r="5" spans="1:34" x14ac:dyDescent="0.2">
      <c r="A5" s="21"/>
      <c r="B5" s="21"/>
      <c r="C5" s="21"/>
      <c r="D5" s="21"/>
      <c r="E5" s="21"/>
      <c r="F5" s="21"/>
      <c r="G5" s="21"/>
      <c r="H5" s="21"/>
      <c r="I5" s="21"/>
      <c r="J5" s="21"/>
      <c r="K5" s="21"/>
      <c r="L5" s="21"/>
      <c r="M5" s="21"/>
      <c r="N5" s="21"/>
      <c r="O5" s="159"/>
      <c r="P5" s="159"/>
      <c r="Q5" s="159"/>
      <c r="R5" s="159"/>
      <c r="S5" s="159"/>
      <c r="T5" s="159"/>
      <c r="U5" s="159"/>
      <c r="V5" s="159"/>
      <c r="W5" s="159"/>
      <c r="X5" s="159"/>
      <c r="Y5" s="159"/>
      <c r="Z5" s="159"/>
      <c r="AA5" s="159"/>
      <c r="AB5" s="159"/>
      <c r="AC5" s="159"/>
      <c r="AD5" s="21"/>
      <c r="AE5" s="159"/>
      <c r="AF5" s="159"/>
      <c r="AG5" s="159"/>
      <c r="AH5" s="159"/>
    </row>
    <row r="6" spans="1:34" x14ac:dyDescent="0.2">
      <c r="A6" s="21"/>
      <c r="B6" s="21"/>
      <c r="C6" s="21"/>
      <c r="D6" s="21"/>
      <c r="E6" s="21"/>
      <c r="F6" s="21"/>
      <c r="G6" s="21"/>
      <c r="H6" s="21"/>
      <c r="I6" s="21"/>
      <c r="J6" s="21"/>
      <c r="K6" s="21"/>
      <c r="L6" s="21"/>
      <c r="M6" s="21"/>
      <c r="N6" s="21"/>
      <c r="O6" s="159"/>
      <c r="P6" s="159"/>
      <c r="Q6" s="159"/>
      <c r="R6" s="159"/>
      <c r="S6" s="159"/>
      <c r="T6" s="159"/>
      <c r="U6" s="159"/>
      <c r="V6" s="159"/>
      <c r="W6" s="159"/>
      <c r="X6" s="159"/>
      <c r="Y6" s="159"/>
      <c r="Z6" s="159"/>
      <c r="AA6" s="159"/>
      <c r="AB6" s="159"/>
      <c r="AC6" s="159"/>
      <c r="AD6" s="21"/>
      <c r="AE6" s="159"/>
      <c r="AF6" s="159"/>
      <c r="AG6" s="159"/>
      <c r="AH6" s="159"/>
    </row>
    <row r="7" spans="1:34" x14ac:dyDescent="0.2">
      <c r="A7" s="21"/>
      <c r="B7" s="21"/>
      <c r="C7" s="21"/>
      <c r="D7" s="21"/>
      <c r="E7" s="21"/>
      <c r="F7" s="21"/>
      <c r="G7" s="21"/>
      <c r="H7" s="21"/>
      <c r="I7" s="21"/>
      <c r="J7" s="21"/>
      <c r="K7" s="21"/>
      <c r="L7" s="21"/>
      <c r="M7" s="21"/>
      <c r="N7" s="21"/>
      <c r="O7" s="159"/>
      <c r="P7" s="159"/>
      <c r="Q7" s="159"/>
      <c r="R7" s="159"/>
      <c r="S7" s="159"/>
      <c r="T7" s="159"/>
      <c r="U7" s="159"/>
      <c r="V7" s="159"/>
      <c r="W7" s="159"/>
      <c r="X7" s="159"/>
      <c r="Y7" s="159"/>
      <c r="Z7" s="159"/>
      <c r="AA7" s="159"/>
      <c r="AB7" s="159"/>
      <c r="AC7" s="159"/>
      <c r="AD7" s="21"/>
      <c r="AE7" s="159"/>
      <c r="AF7" s="159"/>
      <c r="AG7" s="159"/>
      <c r="AH7" s="159"/>
    </row>
    <row r="8" spans="1:34" x14ac:dyDescent="0.2">
      <c r="A8" s="21"/>
      <c r="B8" s="21"/>
      <c r="C8" s="21"/>
      <c r="D8" s="21"/>
      <c r="E8" s="21"/>
      <c r="F8" s="21"/>
      <c r="G8" s="21"/>
      <c r="H8" s="21"/>
      <c r="I8" s="21"/>
      <c r="J8" s="21"/>
      <c r="K8" s="21"/>
      <c r="L8" s="21"/>
      <c r="M8" s="21"/>
      <c r="N8" s="21"/>
      <c r="O8" s="159"/>
      <c r="P8" s="159"/>
      <c r="Q8" s="159"/>
      <c r="R8" s="159"/>
      <c r="S8" s="159"/>
      <c r="T8" s="159"/>
      <c r="U8" s="159"/>
      <c r="V8" s="159"/>
      <c r="W8" s="159"/>
      <c r="X8" s="159"/>
      <c r="Y8" s="159"/>
      <c r="Z8" s="159"/>
      <c r="AA8" s="159"/>
      <c r="AB8" s="159"/>
      <c r="AC8" s="159"/>
      <c r="AD8" s="21"/>
      <c r="AE8" s="159"/>
      <c r="AF8" s="159"/>
      <c r="AG8" s="159"/>
      <c r="AH8" s="159"/>
    </row>
    <row r="9" spans="1:34" x14ac:dyDescent="0.2">
      <c r="A9" s="21"/>
      <c r="B9" s="21"/>
      <c r="C9" s="21"/>
      <c r="D9" s="21"/>
      <c r="E9" s="21"/>
      <c r="F9" s="21"/>
      <c r="G9" s="21"/>
      <c r="H9" s="21"/>
      <c r="I9" s="21"/>
      <c r="J9" s="21"/>
      <c r="K9" s="21"/>
      <c r="L9" s="21"/>
      <c r="M9" s="21"/>
      <c r="N9" s="21"/>
      <c r="O9" s="159"/>
      <c r="P9" s="159"/>
      <c r="Q9" s="159"/>
      <c r="R9" s="159"/>
      <c r="S9" s="159"/>
      <c r="T9" s="159"/>
      <c r="U9" s="159"/>
      <c r="V9" s="159"/>
      <c r="W9" s="159"/>
      <c r="X9" s="159"/>
      <c r="Y9" s="159"/>
      <c r="Z9" s="159"/>
      <c r="AA9" s="159"/>
      <c r="AB9" s="159"/>
      <c r="AC9" s="159"/>
      <c r="AD9" s="21"/>
      <c r="AE9" s="159"/>
      <c r="AF9" s="159"/>
      <c r="AG9" s="159"/>
      <c r="AH9" s="159"/>
    </row>
    <row r="10" spans="1:34" s="38" customFormat="1" ht="14.25" x14ac:dyDescent="0.25">
      <c r="A10" s="17"/>
      <c r="B10" s="18"/>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34" s="38" customFormat="1" ht="25.5" x14ac:dyDescent="0.25">
      <c r="A11" s="17"/>
      <c r="B11" s="19"/>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34" s="38" customFormat="1" ht="25.5" x14ac:dyDescent="0.25">
      <c r="A12" s="17"/>
      <c r="B12" s="19"/>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s="38" customFormat="1" ht="15" x14ac:dyDescent="0.25">
      <c r="A13" s="17"/>
      <c r="B13" s="20"/>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s="38" customFormat="1" x14ac:dyDescent="0.25">
      <c r="A14" s="17"/>
      <c r="B14" s="16"/>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5" spans="1:34" s="38" customFormat="1" ht="13.5" thickBot="1" x14ac:dyDescent="0.3">
      <c r="A15" s="17"/>
      <c r="B15" s="16"/>
      <c r="C15" s="17"/>
      <c r="D15" s="17"/>
      <c r="E15" s="17"/>
      <c r="F15" s="17"/>
      <c r="G15" s="17"/>
      <c r="H15" s="17"/>
      <c r="I15" s="17"/>
      <c r="J15" s="17"/>
      <c r="K15" s="17"/>
      <c r="L15" s="17"/>
      <c r="M15" s="17"/>
      <c r="N15" s="17"/>
      <c r="O15" s="160"/>
      <c r="P15" s="17"/>
      <c r="Q15" s="17"/>
      <c r="R15" s="17"/>
      <c r="S15" s="17"/>
      <c r="T15" s="17"/>
      <c r="U15" s="17"/>
      <c r="V15" s="17"/>
      <c r="W15" s="17"/>
      <c r="X15" s="17"/>
      <c r="Y15" s="17"/>
      <c r="Z15" s="17"/>
      <c r="AA15" s="17"/>
      <c r="AB15" s="17"/>
      <c r="AC15" s="17"/>
      <c r="AD15" s="17"/>
      <c r="AE15" s="17"/>
      <c r="AF15" s="17"/>
      <c r="AG15" s="17"/>
      <c r="AH15" s="17"/>
    </row>
    <row r="16" spans="1:34" s="85" customFormat="1" x14ac:dyDescent="0.25">
      <c r="A16" s="158"/>
      <c r="B16" s="516" t="s">
        <v>0</v>
      </c>
      <c r="C16" s="517"/>
      <c r="D16" s="517"/>
      <c r="E16" s="517"/>
      <c r="F16" s="517"/>
      <c r="G16" s="518"/>
      <c r="H16" s="519" t="s">
        <v>1</v>
      </c>
      <c r="I16" s="520"/>
      <c r="J16" s="520"/>
      <c r="K16" s="521"/>
      <c r="L16" s="519" t="s">
        <v>2</v>
      </c>
      <c r="M16" s="520"/>
      <c r="N16" s="521"/>
      <c r="O16" s="161"/>
      <c r="P16" s="158"/>
      <c r="Q16" s="158"/>
      <c r="R16" s="158"/>
      <c r="S16" s="158"/>
      <c r="T16" s="158"/>
      <c r="U16" s="158"/>
      <c r="V16" s="158"/>
      <c r="W16" s="158"/>
      <c r="X16" s="158"/>
      <c r="Y16" s="158"/>
      <c r="Z16" s="158"/>
      <c r="AA16" s="158"/>
      <c r="AB16" s="158"/>
      <c r="AC16" s="158"/>
      <c r="AD16" s="158"/>
      <c r="AE16" s="158"/>
      <c r="AF16" s="158"/>
      <c r="AG16" s="158"/>
      <c r="AH16" s="158"/>
    </row>
    <row r="17" spans="1:34" s="85" customFormat="1" ht="13.5" thickBot="1" x14ac:dyDescent="0.3">
      <c r="A17" s="158"/>
      <c r="B17" s="522"/>
      <c r="C17" s="523"/>
      <c r="D17" s="523"/>
      <c r="E17" s="523"/>
      <c r="F17" s="523"/>
      <c r="G17" s="524"/>
      <c r="H17" s="522"/>
      <c r="I17" s="523"/>
      <c r="J17" s="523"/>
      <c r="K17" s="524"/>
      <c r="L17" s="505"/>
      <c r="M17" s="523"/>
      <c r="N17" s="524"/>
      <c r="O17" s="162"/>
      <c r="P17" s="158"/>
      <c r="Q17" s="158"/>
      <c r="R17" s="158"/>
      <c r="S17" s="158"/>
      <c r="T17" s="158"/>
      <c r="U17" s="158"/>
      <c r="V17" s="158"/>
      <c r="W17" s="158"/>
      <c r="X17" s="158"/>
      <c r="Y17" s="158"/>
      <c r="Z17" s="158"/>
      <c r="AA17" s="158"/>
      <c r="AB17" s="158"/>
      <c r="AC17" s="158"/>
      <c r="AD17" s="158"/>
      <c r="AE17" s="158"/>
      <c r="AF17" s="158"/>
      <c r="AG17" s="158"/>
      <c r="AH17" s="158"/>
    </row>
    <row r="18" spans="1:34" s="115" customFormat="1" ht="13.5" thickBot="1" x14ac:dyDescent="0.3">
      <c r="A18" s="17"/>
      <c r="B18" s="16"/>
      <c r="C18" s="17"/>
      <c r="D18" s="17"/>
      <c r="E18" s="17"/>
      <c r="F18" s="17"/>
      <c r="G18" s="17"/>
      <c r="H18" s="17"/>
      <c r="I18" s="17"/>
      <c r="J18" s="17"/>
      <c r="K18" s="17"/>
      <c r="L18" s="17"/>
      <c r="M18" s="17"/>
      <c r="N18" s="17"/>
      <c r="O18" s="160"/>
      <c r="P18" s="17"/>
      <c r="Q18" s="17"/>
      <c r="R18" s="17"/>
      <c r="S18" s="17"/>
      <c r="T18" s="17"/>
      <c r="U18" s="17"/>
      <c r="V18" s="17"/>
      <c r="W18" s="17"/>
      <c r="X18" s="17"/>
      <c r="Y18" s="17"/>
      <c r="Z18" s="17"/>
      <c r="AA18" s="17"/>
      <c r="AB18" s="17"/>
      <c r="AC18" s="17"/>
      <c r="AD18" s="17"/>
      <c r="AE18" s="17"/>
      <c r="AF18" s="17"/>
      <c r="AG18" s="17"/>
      <c r="AH18" s="17"/>
    </row>
    <row r="19" spans="1:34" ht="13.5" thickBot="1" x14ac:dyDescent="0.25">
      <c r="A19" s="21"/>
      <c r="B19" s="554" t="s">
        <v>24</v>
      </c>
      <c r="C19" s="555"/>
      <c r="D19" s="555"/>
      <c r="E19" s="555"/>
      <c r="F19" s="555"/>
      <c r="G19" s="555"/>
      <c r="H19" s="555"/>
      <c r="I19" s="555"/>
      <c r="J19" s="555"/>
      <c r="K19" s="555"/>
      <c r="L19" s="555"/>
      <c r="M19" s="555"/>
      <c r="N19" s="556"/>
      <c r="O19" s="163"/>
      <c r="P19" s="159"/>
      <c r="Q19" s="159"/>
      <c r="R19" s="159"/>
      <c r="S19" s="159"/>
      <c r="T19" s="159"/>
      <c r="U19" s="159"/>
      <c r="V19" s="159"/>
      <c r="W19" s="159"/>
      <c r="X19" s="159"/>
      <c r="Y19" s="159"/>
      <c r="Z19" s="159"/>
      <c r="AA19" s="159"/>
      <c r="AB19" s="159"/>
      <c r="AC19" s="159"/>
      <c r="AD19" s="21"/>
      <c r="AE19" s="159"/>
      <c r="AF19" s="159"/>
      <c r="AG19" s="159"/>
      <c r="AH19" s="159"/>
    </row>
    <row r="20" spans="1:34" ht="13.5" thickBot="1" x14ac:dyDescent="0.25">
      <c r="A20" s="21"/>
      <c r="B20" s="557" t="s">
        <v>311</v>
      </c>
      <c r="C20" s="558"/>
      <c r="D20" s="558"/>
      <c r="E20" s="558"/>
      <c r="F20" s="558"/>
      <c r="G20" s="558"/>
      <c r="H20" s="558"/>
      <c r="I20" s="558"/>
      <c r="J20" s="558"/>
      <c r="K20" s="558"/>
      <c r="L20" s="558"/>
      <c r="M20" s="558"/>
      <c r="N20" s="559"/>
      <c r="O20" s="164"/>
      <c r="P20" s="159"/>
      <c r="Q20" s="159"/>
      <c r="R20" s="159"/>
      <c r="S20" s="159"/>
      <c r="T20" s="159"/>
      <c r="U20" s="159"/>
      <c r="V20" s="159"/>
      <c r="W20" s="159"/>
      <c r="X20" s="159"/>
      <c r="Y20" s="159"/>
      <c r="Z20" s="159"/>
      <c r="AA20" s="159"/>
      <c r="AB20" s="159"/>
      <c r="AC20" s="159"/>
      <c r="AD20" s="21"/>
      <c r="AE20" s="159"/>
      <c r="AF20" s="159"/>
      <c r="AG20" s="159"/>
      <c r="AH20" s="159"/>
    </row>
    <row r="21" spans="1:34" ht="13.5" thickBot="1" x14ac:dyDescent="0.25">
      <c r="A21" s="21"/>
      <c r="B21" s="21"/>
      <c r="C21" s="21"/>
      <c r="D21" s="21"/>
      <c r="E21" s="21"/>
      <c r="F21" s="21"/>
      <c r="G21" s="21"/>
      <c r="H21" s="21"/>
      <c r="I21" s="21"/>
      <c r="J21" s="21"/>
      <c r="K21" s="21"/>
      <c r="L21" s="21"/>
      <c r="M21" s="21"/>
      <c r="N21" s="21"/>
      <c r="O21" s="159"/>
      <c r="P21" s="159"/>
      <c r="Q21" s="159"/>
      <c r="R21" s="159"/>
      <c r="S21" s="159"/>
      <c r="T21" s="159"/>
      <c r="U21" s="159"/>
      <c r="V21" s="159"/>
      <c r="W21" s="159"/>
      <c r="X21" s="159"/>
      <c r="Y21" s="159"/>
      <c r="Z21" s="159"/>
      <c r="AA21" s="159"/>
      <c r="AB21" s="159"/>
      <c r="AC21" s="159"/>
      <c r="AD21" s="21"/>
      <c r="AE21" s="159"/>
      <c r="AF21" s="159"/>
      <c r="AG21" s="159"/>
      <c r="AH21" s="159"/>
    </row>
    <row r="22" spans="1:34" ht="36" customHeight="1" thickBot="1" x14ac:dyDescent="0.25">
      <c r="A22" s="21"/>
      <c r="B22" s="23" t="s">
        <v>183</v>
      </c>
      <c r="C22" s="532" t="s">
        <v>288</v>
      </c>
      <c r="D22" s="532"/>
      <c r="E22" s="532"/>
      <c r="F22" s="532"/>
      <c r="G22" s="532"/>
      <c r="H22" s="532"/>
      <c r="I22" s="532"/>
      <c r="J22" s="532"/>
      <c r="K22" s="532"/>
      <c r="L22" s="532"/>
      <c r="M22" s="532"/>
      <c r="N22" s="533"/>
      <c r="O22" s="159"/>
      <c r="P22" s="159"/>
      <c r="Q22" s="159"/>
      <c r="R22" s="159"/>
      <c r="S22" s="159"/>
      <c r="T22" s="159"/>
      <c r="U22" s="159"/>
      <c r="V22" s="159"/>
      <c r="W22" s="159"/>
      <c r="X22" s="159"/>
      <c r="Y22" s="159"/>
      <c r="Z22" s="159"/>
      <c r="AA22" s="159"/>
      <c r="AB22" s="159"/>
      <c r="AC22" s="159"/>
      <c r="AD22" s="21"/>
      <c r="AE22" s="159"/>
      <c r="AF22" s="159"/>
      <c r="AG22" s="159"/>
      <c r="AH22" s="159"/>
    </row>
    <row r="23" spans="1:34" x14ac:dyDescent="0.2">
      <c r="A23" s="21"/>
      <c r="B23" s="21"/>
      <c r="C23" s="21"/>
      <c r="D23" s="21"/>
      <c r="E23" s="21"/>
      <c r="F23" s="21"/>
      <c r="G23" s="21"/>
      <c r="H23" s="21"/>
      <c r="I23" s="21"/>
      <c r="J23" s="21"/>
      <c r="K23" s="21"/>
      <c r="L23" s="21"/>
      <c r="M23" s="21"/>
      <c r="N23" s="21"/>
      <c r="O23" s="159"/>
      <c r="P23" s="159"/>
      <c r="Q23" s="159"/>
      <c r="R23" s="159"/>
      <c r="S23" s="159"/>
      <c r="T23" s="159"/>
      <c r="U23" s="159"/>
      <c r="V23" s="159"/>
      <c r="W23" s="159"/>
      <c r="X23" s="159"/>
      <c r="Y23" s="159"/>
      <c r="Z23" s="159"/>
      <c r="AA23" s="159"/>
      <c r="AB23" s="159"/>
      <c r="AC23" s="159"/>
      <c r="AD23" s="21"/>
      <c r="AE23" s="159"/>
      <c r="AF23" s="159"/>
      <c r="AG23" s="159"/>
      <c r="AH23" s="159"/>
    </row>
    <row r="24" spans="1:34" ht="13.5" thickBot="1" x14ac:dyDescent="0.25">
      <c r="A24" s="21"/>
      <c r="B24" s="21"/>
      <c r="C24" s="21"/>
      <c r="D24" s="21"/>
      <c r="E24" s="21"/>
      <c r="F24" s="21"/>
      <c r="G24" s="21"/>
      <c r="H24" s="21"/>
      <c r="I24" s="21"/>
      <c r="J24" s="21"/>
      <c r="K24" s="21"/>
      <c r="L24" s="21"/>
      <c r="M24" s="21"/>
      <c r="N24" s="21"/>
      <c r="O24" s="159"/>
      <c r="P24" s="159"/>
      <c r="Q24" s="159"/>
      <c r="R24" s="159"/>
      <c r="S24" s="159"/>
      <c r="T24" s="159"/>
      <c r="U24" s="159"/>
      <c r="V24" s="159"/>
      <c r="W24" s="159"/>
      <c r="X24" s="159"/>
      <c r="Y24" s="159"/>
      <c r="Z24" s="159"/>
      <c r="AA24" s="159"/>
      <c r="AB24" s="159"/>
      <c r="AC24" s="159"/>
      <c r="AD24" s="21"/>
      <c r="AE24" s="159"/>
      <c r="AF24" s="159"/>
      <c r="AG24" s="159"/>
      <c r="AH24" s="159"/>
    </row>
    <row r="25" spans="1:34" ht="39" thickBot="1" x14ac:dyDescent="0.25">
      <c r="A25" s="21"/>
      <c r="B25" s="82" t="s">
        <v>11</v>
      </c>
      <c r="C25" s="81"/>
      <c r="D25" s="81"/>
      <c r="E25" s="81"/>
      <c r="F25" s="81"/>
      <c r="G25" s="81"/>
      <c r="H25" s="81"/>
      <c r="I25" s="81"/>
      <c r="J25" s="81"/>
      <c r="K25" s="81"/>
      <c r="L25" s="81"/>
      <c r="M25" s="81"/>
      <c r="N25" s="81"/>
      <c r="O25" s="24" t="s">
        <v>5</v>
      </c>
      <c r="P25" s="24" t="s">
        <v>6</v>
      </c>
      <c r="Q25" s="24" t="s">
        <v>7</v>
      </c>
      <c r="R25" s="24" t="s">
        <v>8</v>
      </c>
      <c r="S25" s="24" t="s">
        <v>9</v>
      </c>
      <c r="T25" s="24" t="s">
        <v>12</v>
      </c>
      <c r="U25" s="24" t="s">
        <v>13</v>
      </c>
      <c r="V25" s="24" t="s">
        <v>14</v>
      </c>
      <c r="W25" s="24" t="s">
        <v>15</v>
      </c>
      <c r="X25" s="24" t="s">
        <v>16</v>
      </c>
      <c r="Y25" s="24" t="s">
        <v>51</v>
      </c>
      <c r="Z25" s="24" t="s">
        <v>52</v>
      </c>
      <c r="AA25" s="24" t="s">
        <v>53</v>
      </c>
      <c r="AB25" s="24" t="s">
        <v>54</v>
      </c>
      <c r="AC25" s="15" t="s">
        <v>55</v>
      </c>
      <c r="AD25" s="21"/>
      <c r="AE25" s="35" t="s">
        <v>173</v>
      </c>
      <c r="AF25" s="36" t="s">
        <v>174</v>
      </c>
      <c r="AG25" s="36" t="s">
        <v>175</v>
      </c>
      <c r="AH25" s="37" t="s">
        <v>21</v>
      </c>
    </row>
    <row r="26" spans="1:34" ht="12.75" customHeight="1" thickBot="1" x14ac:dyDescent="0.25">
      <c r="A26" s="21"/>
      <c r="B26" s="83"/>
      <c r="C26" s="84"/>
      <c r="D26" s="84"/>
      <c r="E26" s="84"/>
      <c r="F26" s="84"/>
      <c r="G26" s="84"/>
      <c r="H26" s="84"/>
      <c r="I26" s="84"/>
      <c r="J26" s="84"/>
      <c r="K26" s="84"/>
      <c r="L26" s="84"/>
      <c r="M26" s="84"/>
      <c r="N26" s="116" t="s">
        <v>10</v>
      </c>
      <c r="O26" s="28"/>
      <c r="P26" s="28"/>
      <c r="Q26" s="28"/>
      <c r="R26" s="28"/>
      <c r="S26" s="28"/>
      <c r="T26" s="28"/>
      <c r="U26" s="28"/>
      <c r="V26" s="28"/>
      <c r="W26" s="28"/>
      <c r="X26" s="28"/>
      <c r="Y26" s="28"/>
      <c r="Z26" s="28"/>
      <c r="AA26" s="28"/>
      <c r="AB26" s="28"/>
      <c r="AC26" s="13"/>
      <c r="AD26" s="21"/>
      <c r="AE26" s="566"/>
      <c r="AF26" s="567"/>
      <c r="AG26" s="567"/>
      <c r="AH26" s="568"/>
    </row>
    <row r="27" spans="1:34" ht="12.75" customHeight="1" x14ac:dyDescent="0.2">
      <c r="A27" s="21"/>
      <c r="B27" s="65">
        <v>1</v>
      </c>
      <c r="C27" s="528" t="s">
        <v>177</v>
      </c>
      <c r="D27" s="528"/>
      <c r="E27" s="528"/>
      <c r="F27" s="528"/>
      <c r="G27" s="528"/>
      <c r="H27" s="528"/>
      <c r="I27" s="528"/>
      <c r="J27" s="528"/>
      <c r="K27" s="528"/>
      <c r="L27" s="528"/>
      <c r="M27" s="528"/>
      <c r="N27" s="529"/>
      <c r="O27" s="25"/>
      <c r="P27" s="25"/>
      <c r="Q27" s="25"/>
      <c r="R27" s="25"/>
      <c r="S27" s="25"/>
      <c r="T27" s="25"/>
      <c r="U27" s="25"/>
      <c r="V27" s="25"/>
      <c r="W27" s="25"/>
      <c r="X27" s="25"/>
      <c r="Y27" s="25"/>
      <c r="Z27" s="25"/>
      <c r="AA27" s="25"/>
      <c r="AB27" s="25"/>
      <c r="AC27" s="12"/>
      <c r="AD27" s="21"/>
      <c r="AE27" s="29">
        <f>COUNTIF(O27:AC27,"1")</f>
        <v>0</v>
      </c>
      <c r="AF27" s="30">
        <f>COUNTIF(O27:AC27,"0")</f>
        <v>0</v>
      </c>
      <c r="AG27" s="30">
        <f>SUM(AE27:AF27)</f>
        <v>0</v>
      </c>
      <c r="AH27" s="31" t="str">
        <f>IF(AG27=0," ",SUM(AE27/AG27))</f>
        <v xml:space="preserve"> </v>
      </c>
    </row>
    <row r="28" spans="1:34" x14ac:dyDescent="0.2">
      <c r="A28" s="21"/>
      <c r="B28" s="62">
        <v>1.1000000000000001</v>
      </c>
      <c r="C28" s="411" t="s">
        <v>352</v>
      </c>
      <c r="D28" s="412"/>
      <c r="E28" s="412"/>
      <c r="F28" s="412"/>
      <c r="G28" s="412"/>
      <c r="H28" s="412"/>
      <c r="I28" s="412"/>
      <c r="J28" s="412"/>
      <c r="K28" s="412"/>
      <c r="L28" s="412"/>
      <c r="M28" s="412"/>
      <c r="N28" s="540"/>
      <c r="O28" s="551"/>
      <c r="P28" s="551"/>
      <c r="Q28" s="551"/>
      <c r="R28" s="551"/>
      <c r="S28" s="551"/>
      <c r="T28" s="551"/>
      <c r="U28" s="551"/>
      <c r="V28" s="551"/>
      <c r="W28" s="551"/>
      <c r="X28" s="551"/>
      <c r="Y28" s="551"/>
      <c r="Z28" s="551"/>
      <c r="AA28" s="551"/>
      <c r="AB28" s="551"/>
      <c r="AC28" s="573"/>
      <c r="AD28" s="21"/>
      <c r="AE28" s="560"/>
      <c r="AF28" s="561"/>
      <c r="AG28" s="561"/>
      <c r="AH28" s="562"/>
    </row>
    <row r="29" spans="1:34" x14ac:dyDescent="0.2">
      <c r="A29" s="21"/>
      <c r="B29" s="63"/>
      <c r="C29" s="541"/>
      <c r="D29" s="537"/>
      <c r="E29" s="537"/>
      <c r="F29" s="537"/>
      <c r="G29" s="537"/>
      <c r="H29" s="537"/>
      <c r="I29" s="537"/>
      <c r="J29" s="537"/>
      <c r="K29" s="537"/>
      <c r="L29" s="537"/>
      <c r="M29" s="537"/>
      <c r="N29" s="538"/>
      <c r="O29" s="552"/>
      <c r="P29" s="552"/>
      <c r="Q29" s="552"/>
      <c r="R29" s="552"/>
      <c r="S29" s="552"/>
      <c r="T29" s="552"/>
      <c r="U29" s="552"/>
      <c r="V29" s="552"/>
      <c r="W29" s="552"/>
      <c r="X29" s="552"/>
      <c r="Y29" s="552"/>
      <c r="Z29" s="552"/>
      <c r="AA29" s="552"/>
      <c r="AB29" s="552"/>
      <c r="AC29" s="574"/>
      <c r="AD29" s="21"/>
      <c r="AE29" s="563"/>
      <c r="AF29" s="564"/>
      <c r="AG29" s="564"/>
      <c r="AH29" s="565"/>
    </row>
    <row r="30" spans="1:34" x14ac:dyDescent="0.2">
      <c r="A30" s="21"/>
      <c r="B30" s="63"/>
      <c r="C30" s="541"/>
      <c r="D30" s="537"/>
      <c r="E30" s="537"/>
      <c r="F30" s="537"/>
      <c r="G30" s="537"/>
      <c r="H30" s="537"/>
      <c r="I30" s="537"/>
      <c r="J30" s="537"/>
      <c r="K30" s="537"/>
      <c r="L30" s="537"/>
      <c r="M30" s="537"/>
      <c r="N30" s="538"/>
      <c r="O30" s="552"/>
      <c r="P30" s="552"/>
      <c r="Q30" s="552"/>
      <c r="R30" s="552"/>
      <c r="S30" s="552"/>
      <c r="T30" s="552"/>
      <c r="U30" s="552"/>
      <c r="V30" s="552"/>
      <c r="W30" s="552"/>
      <c r="X30" s="552"/>
      <c r="Y30" s="552"/>
      <c r="Z30" s="552"/>
      <c r="AA30" s="552"/>
      <c r="AB30" s="552"/>
      <c r="AC30" s="574"/>
      <c r="AD30" s="21"/>
      <c r="AE30" s="563"/>
      <c r="AF30" s="564"/>
      <c r="AG30" s="564"/>
      <c r="AH30" s="565"/>
    </row>
    <row r="31" spans="1:34" x14ac:dyDescent="0.2">
      <c r="A31" s="21"/>
      <c r="B31" s="66"/>
      <c r="C31" s="542"/>
      <c r="D31" s="543"/>
      <c r="E31" s="543"/>
      <c r="F31" s="543"/>
      <c r="G31" s="543"/>
      <c r="H31" s="543"/>
      <c r="I31" s="543"/>
      <c r="J31" s="543"/>
      <c r="K31" s="543"/>
      <c r="L31" s="543"/>
      <c r="M31" s="543"/>
      <c r="N31" s="544"/>
      <c r="O31" s="553"/>
      <c r="P31" s="553"/>
      <c r="Q31" s="553"/>
      <c r="R31" s="553"/>
      <c r="S31" s="553"/>
      <c r="T31" s="553"/>
      <c r="U31" s="553"/>
      <c r="V31" s="553"/>
      <c r="W31" s="553"/>
      <c r="X31" s="553"/>
      <c r="Y31" s="553"/>
      <c r="Z31" s="553"/>
      <c r="AA31" s="553"/>
      <c r="AB31" s="553"/>
      <c r="AC31" s="576"/>
      <c r="AD31" s="21"/>
      <c r="AE31" s="569"/>
      <c r="AF31" s="570"/>
      <c r="AG31" s="570"/>
      <c r="AH31" s="571"/>
    </row>
    <row r="32" spans="1:34" ht="25.5" customHeight="1" x14ac:dyDescent="0.2">
      <c r="A32" s="21"/>
      <c r="B32" s="63">
        <v>1.2</v>
      </c>
      <c r="C32" s="537" t="s">
        <v>277</v>
      </c>
      <c r="D32" s="537"/>
      <c r="E32" s="537"/>
      <c r="F32" s="537"/>
      <c r="G32" s="537"/>
      <c r="H32" s="537"/>
      <c r="I32" s="537"/>
      <c r="J32" s="537"/>
      <c r="K32" s="537"/>
      <c r="L32" s="537"/>
      <c r="M32" s="537"/>
      <c r="N32" s="538"/>
      <c r="O32" s="3"/>
      <c r="P32" s="3"/>
      <c r="Q32" s="3"/>
      <c r="R32" s="3"/>
      <c r="S32" s="3"/>
      <c r="T32" s="3"/>
      <c r="U32" s="3"/>
      <c r="V32" s="3"/>
      <c r="W32" s="3"/>
      <c r="X32" s="3"/>
      <c r="Y32" s="3"/>
      <c r="Z32" s="3"/>
      <c r="AA32" s="3"/>
      <c r="AB32" s="3"/>
      <c r="AC32" s="10"/>
      <c r="AD32" s="21"/>
      <c r="AE32" s="32">
        <f>COUNTIFS(O27:AC27,"1",O32:AC32,"1")</f>
        <v>0</v>
      </c>
      <c r="AF32" s="33">
        <f>COUNTIFS(O27:AC27,"1",O32:AC32,"0")</f>
        <v>0</v>
      </c>
      <c r="AG32" s="33">
        <f>SUM(AE32:AF32)</f>
        <v>0</v>
      </c>
      <c r="AH32" s="34" t="str">
        <f>IF(AG32=0," ",SUM(AE32/AG32))</f>
        <v xml:space="preserve"> </v>
      </c>
    </row>
    <row r="33" spans="1:34" ht="12.75" customHeight="1" x14ac:dyDescent="0.2">
      <c r="A33" s="21"/>
      <c r="B33" s="62">
        <v>1.3</v>
      </c>
      <c r="C33" s="411" t="s">
        <v>354</v>
      </c>
      <c r="D33" s="412"/>
      <c r="E33" s="412"/>
      <c r="F33" s="412"/>
      <c r="G33" s="412"/>
      <c r="H33" s="412"/>
      <c r="I33" s="412"/>
      <c r="J33" s="412"/>
      <c r="K33" s="412"/>
      <c r="L33" s="412"/>
      <c r="M33" s="412"/>
      <c r="N33" s="540"/>
      <c r="O33" s="551"/>
      <c r="P33" s="551"/>
      <c r="Q33" s="551"/>
      <c r="R33" s="551"/>
      <c r="S33" s="551"/>
      <c r="T33" s="551"/>
      <c r="U33" s="551"/>
      <c r="V33" s="551"/>
      <c r="W33" s="551"/>
      <c r="X33" s="551"/>
      <c r="Y33" s="551"/>
      <c r="Z33" s="551"/>
      <c r="AA33" s="551"/>
      <c r="AB33" s="551"/>
      <c r="AC33" s="573"/>
      <c r="AD33" s="21"/>
      <c r="AE33" s="560"/>
      <c r="AF33" s="561"/>
      <c r="AG33" s="561"/>
      <c r="AH33" s="562"/>
    </row>
    <row r="34" spans="1:34" ht="12.75" customHeight="1" x14ac:dyDescent="0.2">
      <c r="A34" s="21"/>
      <c r="B34" s="63"/>
      <c r="C34" s="541"/>
      <c r="D34" s="537"/>
      <c r="E34" s="537"/>
      <c r="F34" s="537"/>
      <c r="G34" s="537"/>
      <c r="H34" s="537"/>
      <c r="I34" s="537"/>
      <c r="J34" s="537"/>
      <c r="K34" s="537"/>
      <c r="L34" s="537"/>
      <c r="M34" s="537"/>
      <c r="N34" s="538"/>
      <c r="O34" s="552"/>
      <c r="P34" s="552"/>
      <c r="Q34" s="552"/>
      <c r="R34" s="552"/>
      <c r="S34" s="552"/>
      <c r="T34" s="552"/>
      <c r="U34" s="552"/>
      <c r="V34" s="552"/>
      <c r="W34" s="552"/>
      <c r="X34" s="552"/>
      <c r="Y34" s="552"/>
      <c r="Z34" s="552"/>
      <c r="AA34" s="552"/>
      <c r="AB34" s="552"/>
      <c r="AC34" s="574"/>
      <c r="AD34" s="21"/>
      <c r="AE34" s="563"/>
      <c r="AF34" s="564"/>
      <c r="AG34" s="564"/>
      <c r="AH34" s="565"/>
    </row>
    <row r="35" spans="1:34" ht="12.75" customHeight="1" x14ac:dyDescent="0.2">
      <c r="A35" s="21"/>
      <c r="B35" s="63"/>
      <c r="C35" s="541"/>
      <c r="D35" s="537"/>
      <c r="E35" s="537"/>
      <c r="F35" s="537"/>
      <c r="G35" s="537"/>
      <c r="H35" s="537"/>
      <c r="I35" s="537"/>
      <c r="J35" s="537"/>
      <c r="K35" s="537"/>
      <c r="L35" s="537"/>
      <c r="M35" s="537"/>
      <c r="N35" s="538"/>
      <c r="O35" s="552"/>
      <c r="P35" s="552"/>
      <c r="Q35" s="552"/>
      <c r="R35" s="552"/>
      <c r="S35" s="552"/>
      <c r="T35" s="552"/>
      <c r="U35" s="552"/>
      <c r="V35" s="552"/>
      <c r="W35" s="552"/>
      <c r="X35" s="552"/>
      <c r="Y35" s="552"/>
      <c r="Z35" s="552"/>
      <c r="AA35" s="552"/>
      <c r="AB35" s="552"/>
      <c r="AC35" s="574"/>
      <c r="AD35" s="21"/>
      <c r="AE35" s="563"/>
      <c r="AF35" s="564"/>
      <c r="AG35" s="564"/>
      <c r="AH35" s="565"/>
    </row>
    <row r="36" spans="1:34" ht="12.75" customHeight="1" x14ac:dyDescent="0.2">
      <c r="A36" s="21"/>
      <c r="B36" s="66"/>
      <c r="C36" s="542"/>
      <c r="D36" s="543"/>
      <c r="E36" s="543"/>
      <c r="F36" s="543"/>
      <c r="G36" s="543"/>
      <c r="H36" s="543"/>
      <c r="I36" s="543"/>
      <c r="J36" s="543"/>
      <c r="K36" s="543"/>
      <c r="L36" s="543"/>
      <c r="M36" s="543"/>
      <c r="N36" s="544"/>
      <c r="O36" s="553"/>
      <c r="P36" s="553"/>
      <c r="Q36" s="553"/>
      <c r="R36" s="553"/>
      <c r="S36" s="553"/>
      <c r="T36" s="553"/>
      <c r="U36" s="553"/>
      <c r="V36" s="553"/>
      <c r="W36" s="553"/>
      <c r="X36" s="553"/>
      <c r="Y36" s="553"/>
      <c r="Z36" s="553"/>
      <c r="AA36" s="553"/>
      <c r="AB36" s="553"/>
      <c r="AC36" s="576"/>
      <c r="AD36" s="21"/>
      <c r="AE36" s="569"/>
      <c r="AF36" s="570"/>
      <c r="AG36" s="570"/>
      <c r="AH36" s="571"/>
    </row>
    <row r="37" spans="1:34" ht="12.75" customHeight="1" x14ac:dyDescent="0.2">
      <c r="A37" s="21"/>
      <c r="B37" s="62">
        <v>1.4</v>
      </c>
      <c r="C37" s="411" t="s">
        <v>353</v>
      </c>
      <c r="D37" s="412"/>
      <c r="E37" s="412"/>
      <c r="F37" s="412"/>
      <c r="G37" s="412"/>
      <c r="H37" s="412"/>
      <c r="I37" s="412"/>
      <c r="J37" s="412"/>
      <c r="K37" s="412"/>
      <c r="L37" s="412"/>
      <c r="M37" s="412"/>
      <c r="N37" s="540"/>
      <c r="O37" s="551"/>
      <c r="P37" s="551"/>
      <c r="Q37" s="551"/>
      <c r="R37" s="551"/>
      <c r="S37" s="551"/>
      <c r="T37" s="551"/>
      <c r="U37" s="551"/>
      <c r="V37" s="551"/>
      <c r="W37" s="551"/>
      <c r="X37" s="551"/>
      <c r="Y37" s="551"/>
      <c r="Z37" s="551"/>
      <c r="AA37" s="551"/>
      <c r="AB37" s="551"/>
      <c r="AC37" s="573"/>
      <c r="AD37" s="21"/>
      <c r="AE37" s="560"/>
      <c r="AF37" s="561"/>
      <c r="AG37" s="561"/>
      <c r="AH37" s="562"/>
    </row>
    <row r="38" spans="1:34" ht="12.75" customHeight="1" x14ac:dyDescent="0.2">
      <c r="A38" s="21"/>
      <c r="B38" s="63"/>
      <c r="C38" s="541"/>
      <c r="D38" s="537"/>
      <c r="E38" s="537"/>
      <c r="F38" s="537"/>
      <c r="G38" s="537"/>
      <c r="H38" s="537"/>
      <c r="I38" s="537"/>
      <c r="J38" s="537"/>
      <c r="K38" s="537"/>
      <c r="L38" s="537"/>
      <c r="M38" s="537"/>
      <c r="N38" s="538"/>
      <c r="O38" s="552"/>
      <c r="P38" s="552"/>
      <c r="Q38" s="552"/>
      <c r="R38" s="552"/>
      <c r="S38" s="552"/>
      <c r="T38" s="552"/>
      <c r="U38" s="552"/>
      <c r="V38" s="552"/>
      <c r="W38" s="552"/>
      <c r="X38" s="552"/>
      <c r="Y38" s="552"/>
      <c r="Z38" s="552"/>
      <c r="AA38" s="552"/>
      <c r="AB38" s="552"/>
      <c r="AC38" s="574"/>
      <c r="AD38" s="21"/>
      <c r="AE38" s="563"/>
      <c r="AF38" s="564"/>
      <c r="AG38" s="564"/>
      <c r="AH38" s="565"/>
    </row>
    <row r="39" spans="1:34" ht="12.75" customHeight="1" x14ac:dyDescent="0.2">
      <c r="A39" s="21"/>
      <c r="B39" s="63"/>
      <c r="C39" s="541"/>
      <c r="D39" s="537"/>
      <c r="E39" s="537"/>
      <c r="F39" s="537"/>
      <c r="G39" s="537"/>
      <c r="H39" s="537"/>
      <c r="I39" s="537"/>
      <c r="J39" s="537"/>
      <c r="K39" s="537"/>
      <c r="L39" s="537"/>
      <c r="M39" s="537"/>
      <c r="N39" s="538"/>
      <c r="O39" s="552"/>
      <c r="P39" s="552"/>
      <c r="Q39" s="552"/>
      <c r="R39" s="552"/>
      <c r="S39" s="552"/>
      <c r="T39" s="552"/>
      <c r="U39" s="552"/>
      <c r="V39" s="552"/>
      <c r="W39" s="552"/>
      <c r="X39" s="552"/>
      <c r="Y39" s="552"/>
      <c r="Z39" s="552"/>
      <c r="AA39" s="552"/>
      <c r="AB39" s="552"/>
      <c r="AC39" s="574"/>
      <c r="AD39" s="21"/>
      <c r="AE39" s="563"/>
      <c r="AF39" s="564"/>
      <c r="AG39" s="564"/>
      <c r="AH39" s="565"/>
    </row>
    <row r="40" spans="1:34" ht="12.75" customHeight="1" thickBot="1" x14ac:dyDescent="0.25">
      <c r="A40" s="21"/>
      <c r="B40" s="64"/>
      <c r="C40" s="545"/>
      <c r="D40" s="546"/>
      <c r="E40" s="546"/>
      <c r="F40" s="546"/>
      <c r="G40" s="546"/>
      <c r="H40" s="546"/>
      <c r="I40" s="546"/>
      <c r="J40" s="546"/>
      <c r="K40" s="546"/>
      <c r="L40" s="546"/>
      <c r="M40" s="546"/>
      <c r="N40" s="547"/>
      <c r="O40" s="572"/>
      <c r="P40" s="572"/>
      <c r="Q40" s="572"/>
      <c r="R40" s="572"/>
      <c r="S40" s="572"/>
      <c r="T40" s="572"/>
      <c r="U40" s="572"/>
      <c r="V40" s="572"/>
      <c r="W40" s="572"/>
      <c r="X40" s="572"/>
      <c r="Y40" s="572"/>
      <c r="Z40" s="572"/>
      <c r="AA40" s="572"/>
      <c r="AB40" s="572"/>
      <c r="AC40" s="575"/>
      <c r="AD40" s="21"/>
      <c r="AE40" s="566"/>
      <c r="AF40" s="567"/>
      <c r="AG40" s="567"/>
      <c r="AH40" s="568"/>
    </row>
    <row r="41" spans="1:34" x14ac:dyDescent="0.2">
      <c r="A41" s="21"/>
      <c r="B41" s="86">
        <v>2</v>
      </c>
      <c r="C41" s="530" t="s">
        <v>450</v>
      </c>
      <c r="D41" s="530"/>
      <c r="E41" s="530"/>
      <c r="F41" s="530"/>
      <c r="G41" s="530"/>
      <c r="H41" s="530"/>
      <c r="I41" s="530"/>
      <c r="J41" s="530"/>
      <c r="K41" s="530"/>
      <c r="L41" s="530"/>
      <c r="M41" s="530"/>
      <c r="N41" s="531"/>
      <c r="O41" s="26"/>
      <c r="P41" s="26"/>
      <c r="Q41" s="26"/>
      <c r="R41" s="26"/>
      <c r="S41" s="26"/>
      <c r="T41" s="26"/>
      <c r="U41" s="26"/>
      <c r="V41" s="26"/>
      <c r="W41" s="26"/>
      <c r="X41" s="26"/>
      <c r="Y41" s="26"/>
      <c r="Z41" s="26"/>
      <c r="AA41" s="26"/>
      <c r="AB41" s="26"/>
      <c r="AC41" s="8"/>
      <c r="AD41" s="21"/>
      <c r="AE41" s="345">
        <f>COUNTIF(O41:AC41,"1")</f>
        <v>0</v>
      </c>
      <c r="AF41" s="346">
        <f>COUNTIF(O41:AC41,"0")</f>
        <v>0</v>
      </c>
      <c r="AG41" s="346">
        <f>SUM(AE41:AF41)</f>
        <v>0</v>
      </c>
      <c r="AH41" s="347" t="str">
        <f>IF(AG41=0," ",SUM(AE41/AG41))</f>
        <v xml:space="preserve"> </v>
      </c>
    </row>
    <row r="42" spans="1:34" x14ac:dyDescent="0.2">
      <c r="A42" s="21"/>
      <c r="B42" s="87">
        <v>2.1</v>
      </c>
      <c r="C42" s="534" t="s">
        <v>449</v>
      </c>
      <c r="D42" s="534"/>
      <c r="E42" s="534"/>
      <c r="F42" s="534"/>
      <c r="G42" s="534"/>
      <c r="H42" s="534"/>
      <c r="I42" s="534"/>
      <c r="J42" s="534"/>
      <c r="K42" s="534"/>
      <c r="L42" s="534"/>
      <c r="M42" s="534"/>
      <c r="N42" s="470"/>
      <c r="O42" s="354"/>
      <c r="P42" s="354"/>
      <c r="Q42" s="354"/>
      <c r="R42" s="354"/>
      <c r="S42" s="354"/>
      <c r="T42" s="354"/>
      <c r="U42" s="354"/>
      <c r="V42" s="354"/>
      <c r="W42" s="354"/>
      <c r="X42" s="354"/>
      <c r="Y42" s="354"/>
      <c r="Z42" s="354"/>
      <c r="AA42" s="354"/>
      <c r="AB42" s="354"/>
      <c r="AC42" s="356"/>
      <c r="AD42" s="21"/>
      <c r="AE42" s="352">
        <f>COUNTA(O42:AC42)</f>
        <v>0</v>
      </c>
      <c r="AF42" s="351"/>
      <c r="AG42" s="351">
        <f>COUNTIF(O41:AC41,"1")</f>
        <v>0</v>
      </c>
      <c r="AH42" s="353" t="str">
        <f>IF(AG42=0," ",SUM(AE42/AG42))</f>
        <v xml:space="preserve"> </v>
      </c>
    </row>
    <row r="43" spans="1:34" ht="12.75" customHeight="1" thickBot="1" x14ac:dyDescent="0.25">
      <c r="A43" s="21"/>
      <c r="B43" s="344">
        <v>2.2000000000000002</v>
      </c>
      <c r="C43" s="535" t="s">
        <v>153</v>
      </c>
      <c r="D43" s="535"/>
      <c r="E43" s="535"/>
      <c r="F43" s="535"/>
      <c r="G43" s="535"/>
      <c r="H43" s="535"/>
      <c r="I43" s="535"/>
      <c r="J43" s="535"/>
      <c r="K43" s="535"/>
      <c r="L43" s="535"/>
      <c r="M43" s="535"/>
      <c r="N43" s="536"/>
      <c r="O43" s="28"/>
      <c r="P43" s="28"/>
      <c r="Q43" s="28"/>
      <c r="R43" s="28"/>
      <c r="S43" s="28"/>
      <c r="T43" s="28"/>
      <c r="U43" s="28"/>
      <c r="V43" s="28"/>
      <c r="W43" s="28"/>
      <c r="X43" s="28"/>
      <c r="Y43" s="28"/>
      <c r="Z43" s="28"/>
      <c r="AA43" s="28"/>
      <c r="AB43" s="28"/>
      <c r="AC43" s="13"/>
      <c r="AD43" s="21"/>
      <c r="AE43" s="348">
        <f>COUNTIFS(O41:AC41,"1",O43:AC43,"1")</f>
        <v>0</v>
      </c>
      <c r="AF43" s="349">
        <f>COUNTIFS(O41:AC41,"1",O43:AC43,"0")</f>
        <v>0</v>
      </c>
      <c r="AG43" s="349">
        <f>SUM(AE43:AF43)</f>
        <v>0</v>
      </c>
      <c r="AH43" s="350" t="str">
        <f>IF(AG43=0," ",SUM(AE43/AG43))</f>
        <v xml:space="preserve"> </v>
      </c>
    </row>
    <row r="44" spans="1:34" x14ac:dyDescent="0.2">
      <c r="A44" s="21"/>
      <c r="B44" s="21"/>
      <c r="C44" s="21"/>
      <c r="D44" s="21"/>
      <c r="E44" s="21"/>
      <c r="F44" s="21"/>
      <c r="G44" s="21"/>
      <c r="H44" s="21"/>
      <c r="I44" s="21"/>
      <c r="J44" s="21"/>
      <c r="K44" s="21"/>
      <c r="L44" s="21"/>
      <c r="M44" s="21"/>
      <c r="N44" s="21"/>
      <c r="O44" s="159"/>
      <c r="P44" s="159"/>
      <c r="Q44" s="159"/>
      <c r="R44" s="159"/>
      <c r="S44" s="159"/>
      <c r="T44" s="159"/>
      <c r="U44" s="159"/>
      <c r="V44" s="159"/>
      <c r="W44" s="159"/>
      <c r="X44" s="159"/>
      <c r="Y44" s="159"/>
      <c r="Z44" s="159"/>
      <c r="AA44" s="159"/>
      <c r="AB44" s="159"/>
      <c r="AC44" s="159"/>
      <c r="AD44" s="21"/>
      <c r="AE44" s="159"/>
      <c r="AF44" s="159"/>
      <c r="AG44" s="159"/>
      <c r="AH44" s="159"/>
    </row>
    <row r="45" spans="1:34" hidden="1" x14ac:dyDescent="0.2">
      <c r="A45" s="339"/>
      <c r="B45" s="339"/>
      <c r="C45" s="339"/>
      <c r="D45" s="339"/>
      <c r="E45" s="339"/>
      <c r="F45" s="339"/>
      <c r="G45" s="339"/>
      <c r="H45" s="339"/>
      <c r="I45" s="339"/>
      <c r="J45" s="339"/>
      <c r="K45" s="339"/>
      <c r="L45" s="339"/>
      <c r="M45" s="339"/>
      <c r="N45" s="339"/>
      <c r="O45" s="22" t="s">
        <v>483</v>
      </c>
      <c r="P45" s="22">
        <f>COUNTIF(O42:AC42,"Combination system - Q-ADDS")</f>
        <v>0</v>
      </c>
      <c r="Q45" s="355" t="e">
        <f>SUM(P45/AE42)</f>
        <v>#DIV/0!</v>
      </c>
      <c r="R45" s="159"/>
      <c r="S45" s="159"/>
      <c r="T45" s="159"/>
      <c r="U45" s="159"/>
      <c r="V45" s="159"/>
      <c r="W45" s="159"/>
      <c r="X45" s="159"/>
      <c r="Y45" s="159"/>
      <c r="Z45" s="159"/>
      <c r="AA45" s="159"/>
      <c r="AB45" s="159"/>
      <c r="AC45" s="159"/>
      <c r="AD45" s="339"/>
      <c r="AE45" s="159"/>
      <c r="AF45" s="159"/>
      <c r="AG45" s="159"/>
      <c r="AH45" s="159"/>
    </row>
    <row r="46" spans="1:34" hidden="1" x14ac:dyDescent="0.2">
      <c r="A46" s="339"/>
      <c r="B46" s="339"/>
      <c r="C46" s="339"/>
      <c r="D46" s="339"/>
      <c r="E46" s="339"/>
      <c r="F46" s="339"/>
      <c r="G46" s="339"/>
      <c r="H46" s="339"/>
      <c r="I46" s="339"/>
      <c r="J46" s="339"/>
      <c r="K46" s="339"/>
      <c r="L46" s="339"/>
      <c r="M46" s="339"/>
      <c r="N46" s="339"/>
      <c r="O46" s="22" t="s">
        <v>481</v>
      </c>
      <c r="P46" s="22">
        <f>COUNTIF(O42:AC42,"Combination system - CEWT")</f>
        <v>0</v>
      </c>
      <c r="Q46" s="355" t="e">
        <f>SUM(P46/AE42)</f>
        <v>#DIV/0!</v>
      </c>
      <c r="R46" s="159"/>
      <c r="S46" s="159"/>
      <c r="T46" s="159"/>
      <c r="U46" s="159"/>
      <c r="V46" s="159"/>
      <c r="W46" s="159"/>
      <c r="X46" s="159"/>
      <c r="Y46" s="159"/>
      <c r="Z46" s="159"/>
      <c r="AA46" s="159"/>
      <c r="AB46" s="159"/>
      <c r="AC46" s="159"/>
      <c r="AD46" s="339"/>
      <c r="AE46" s="159"/>
      <c r="AF46" s="159"/>
      <c r="AG46" s="159"/>
      <c r="AH46" s="159"/>
    </row>
    <row r="47" spans="1:34" hidden="1" x14ac:dyDescent="0.2">
      <c r="A47" s="339"/>
      <c r="B47" s="339"/>
      <c r="C47" s="339"/>
      <c r="D47" s="339"/>
      <c r="E47" s="339"/>
      <c r="F47" s="339"/>
      <c r="G47" s="339"/>
      <c r="H47" s="339"/>
      <c r="I47" s="339"/>
      <c r="J47" s="339"/>
      <c r="K47" s="339"/>
      <c r="L47" s="339"/>
      <c r="M47" s="339"/>
      <c r="N47" s="339"/>
      <c r="O47" s="22" t="s">
        <v>484</v>
      </c>
      <c r="P47" s="22">
        <f>COUNTIF(O42:AC42,"Combination system - Q-MEWT")</f>
        <v>0</v>
      </c>
      <c r="Q47" s="355" t="e">
        <f>SUM(P47/AE42)</f>
        <v>#DIV/0!</v>
      </c>
      <c r="R47" s="159"/>
      <c r="S47" s="159"/>
      <c r="T47" s="159"/>
      <c r="U47" s="159"/>
      <c r="V47" s="159"/>
      <c r="W47" s="159"/>
      <c r="X47" s="159"/>
      <c r="Y47" s="159"/>
      <c r="Z47" s="159"/>
      <c r="AA47" s="159"/>
      <c r="AB47" s="159"/>
      <c r="AC47" s="159"/>
      <c r="AD47" s="339"/>
      <c r="AE47" s="159"/>
      <c r="AF47" s="159"/>
      <c r="AG47" s="159"/>
      <c r="AH47" s="159"/>
    </row>
    <row r="48" spans="1:34" hidden="1" x14ac:dyDescent="0.2">
      <c r="A48" s="339"/>
      <c r="B48" s="339"/>
      <c r="C48" s="339"/>
      <c r="D48" s="339"/>
      <c r="E48" s="339"/>
      <c r="F48" s="339"/>
      <c r="G48" s="339"/>
      <c r="H48" s="339"/>
      <c r="I48" s="339"/>
      <c r="J48" s="339"/>
      <c r="K48" s="339"/>
      <c r="L48" s="339"/>
      <c r="M48" s="339"/>
      <c r="N48" s="339"/>
      <c r="O48" s="22" t="s">
        <v>482</v>
      </c>
      <c r="P48" s="22">
        <f>COUNTIF(O42:AC42,"Combination system - NEWT")</f>
        <v>0</v>
      </c>
      <c r="Q48" s="355" t="e">
        <f>SUM(P48/AE42)</f>
        <v>#DIV/0!</v>
      </c>
      <c r="R48" s="159"/>
      <c r="S48" s="159"/>
      <c r="T48" s="159"/>
      <c r="U48" s="159"/>
      <c r="V48" s="159"/>
      <c r="W48" s="159"/>
      <c r="X48" s="159"/>
      <c r="Y48" s="159"/>
      <c r="Z48" s="159"/>
      <c r="AA48" s="159"/>
      <c r="AB48" s="159"/>
      <c r="AC48" s="159"/>
      <c r="AD48" s="339"/>
      <c r="AE48" s="159"/>
      <c r="AF48" s="159"/>
      <c r="AG48" s="159"/>
      <c r="AH48" s="159"/>
    </row>
    <row r="49" spans="1:34" hidden="1" x14ac:dyDescent="0.2">
      <c r="A49" s="339"/>
      <c r="B49" s="339"/>
      <c r="C49" s="339"/>
      <c r="D49" s="339"/>
      <c r="E49" s="339"/>
      <c r="F49" s="339"/>
      <c r="G49" s="339"/>
      <c r="H49" s="339"/>
      <c r="I49" s="339"/>
      <c r="J49" s="339"/>
      <c r="K49" s="339"/>
      <c r="L49" s="339"/>
      <c r="M49" s="339"/>
      <c r="N49" s="339"/>
      <c r="O49" s="22" t="s">
        <v>485</v>
      </c>
      <c r="P49" s="22">
        <f>COUNTIF(O42:AC42,"Combination system - Other, eg MEWS")</f>
        <v>0</v>
      </c>
      <c r="Q49" s="355" t="e">
        <f>SUM(P49/AE42)</f>
        <v>#DIV/0!</v>
      </c>
      <c r="R49" s="159"/>
      <c r="S49" s="159"/>
      <c r="T49" s="159"/>
      <c r="U49" s="159"/>
      <c r="V49" s="159"/>
      <c r="W49" s="159"/>
      <c r="X49" s="159"/>
      <c r="Y49" s="159"/>
      <c r="Z49" s="159"/>
      <c r="AA49" s="159"/>
      <c r="AB49" s="159"/>
      <c r="AC49" s="159"/>
      <c r="AD49" s="339"/>
      <c r="AE49" s="159"/>
      <c r="AF49" s="159"/>
      <c r="AG49" s="159"/>
      <c r="AH49" s="159"/>
    </row>
    <row r="50" spans="1:34" hidden="1" x14ac:dyDescent="0.2">
      <c r="A50" s="339"/>
      <c r="B50" s="339"/>
      <c r="C50" s="339"/>
      <c r="D50" s="339"/>
      <c r="E50" s="339"/>
      <c r="F50" s="339"/>
      <c r="G50" s="339"/>
      <c r="H50" s="339"/>
      <c r="I50" s="339"/>
      <c r="J50" s="339"/>
      <c r="K50" s="339"/>
      <c r="L50" s="339"/>
      <c r="M50" s="339"/>
      <c r="N50" s="339"/>
      <c r="O50" s="22" t="s">
        <v>486</v>
      </c>
      <c r="P50" s="22">
        <f>COUNTIF(O42:AC42,"Single parameter tool (track and trigger), eg MECC, BTF")</f>
        <v>0</v>
      </c>
      <c r="Q50" s="355" t="e">
        <f>SUM(P50/AE42)</f>
        <v>#DIV/0!</v>
      </c>
      <c r="R50" s="159"/>
      <c r="S50" s="159"/>
      <c r="T50" s="159"/>
      <c r="U50" s="159"/>
      <c r="V50" s="159"/>
      <c r="W50" s="159"/>
      <c r="X50" s="159"/>
      <c r="Y50" s="159"/>
      <c r="Z50" s="159"/>
      <c r="AA50" s="159"/>
      <c r="AB50" s="159"/>
      <c r="AC50" s="159"/>
      <c r="AD50" s="339"/>
      <c r="AE50" s="159"/>
      <c r="AF50" s="159"/>
      <c r="AG50" s="159"/>
      <c r="AH50" s="159"/>
    </row>
    <row r="51" spans="1:34" hidden="1" x14ac:dyDescent="0.2">
      <c r="A51" s="339"/>
      <c r="B51" s="339"/>
      <c r="C51" s="339"/>
      <c r="D51" s="339"/>
      <c r="E51" s="339"/>
      <c r="F51" s="339"/>
      <c r="G51" s="339"/>
      <c r="H51" s="339"/>
      <c r="I51" s="339"/>
      <c r="J51" s="339"/>
      <c r="K51" s="339"/>
      <c r="L51" s="339"/>
      <c r="M51" s="339"/>
      <c r="N51" s="339"/>
      <c r="O51" s="22" t="s">
        <v>487</v>
      </c>
      <c r="P51" s="22">
        <f>COUNTIF(O42:AC42,"Non track and trigger, non scoring system")</f>
        <v>0</v>
      </c>
      <c r="Q51" s="355" t="e">
        <f>SUM(P51/AE42)</f>
        <v>#DIV/0!</v>
      </c>
      <c r="R51" s="159"/>
      <c r="S51" s="159"/>
      <c r="T51" s="159"/>
      <c r="U51" s="159"/>
      <c r="V51" s="159"/>
      <c r="W51" s="159"/>
      <c r="X51" s="159"/>
      <c r="Y51" s="159"/>
      <c r="Z51" s="159"/>
      <c r="AA51" s="159"/>
      <c r="AB51" s="159"/>
      <c r="AC51" s="159"/>
      <c r="AD51" s="339"/>
      <c r="AE51" s="159"/>
      <c r="AF51" s="159"/>
      <c r="AG51" s="159"/>
      <c r="AH51" s="159"/>
    </row>
    <row r="52" spans="1:34" ht="13.5" thickBot="1" x14ac:dyDescent="0.25">
      <c r="A52" s="21"/>
      <c r="B52" s="21"/>
      <c r="C52" s="21"/>
      <c r="D52" s="21"/>
      <c r="E52" s="21"/>
      <c r="F52" s="21"/>
      <c r="G52" s="21"/>
      <c r="H52" s="21"/>
      <c r="I52" s="21"/>
      <c r="J52" s="21"/>
      <c r="K52" s="21"/>
      <c r="L52" s="21"/>
      <c r="M52" s="21"/>
      <c r="N52" s="21"/>
      <c r="O52" s="159"/>
      <c r="P52" s="159"/>
      <c r="Q52" s="159"/>
      <c r="R52" s="159"/>
      <c r="S52" s="159"/>
      <c r="T52" s="159"/>
      <c r="U52" s="159"/>
      <c r="V52" s="159"/>
      <c r="W52" s="159"/>
      <c r="X52" s="159"/>
      <c r="Y52" s="159"/>
      <c r="Z52" s="159"/>
      <c r="AA52" s="159"/>
      <c r="AB52" s="159"/>
      <c r="AC52" s="159"/>
      <c r="AD52" s="21"/>
      <c r="AE52" s="159"/>
      <c r="AF52" s="159"/>
      <c r="AG52" s="159"/>
      <c r="AH52" s="159"/>
    </row>
    <row r="53" spans="1:34" s="1" customFormat="1" ht="28.5" customHeight="1" x14ac:dyDescent="0.25">
      <c r="A53" s="17"/>
      <c r="B53" s="525" t="s">
        <v>338</v>
      </c>
      <c r="C53" s="526"/>
      <c r="D53" s="526"/>
      <c r="E53" s="526"/>
      <c r="F53" s="526"/>
      <c r="G53" s="526"/>
      <c r="H53" s="526"/>
      <c r="I53" s="526"/>
      <c r="J53" s="526"/>
      <c r="K53" s="526"/>
      <c r="L53" s="526"/>
      <c r="M53" s="526"/>
      <c r="N53" s="527"/>
      <c r="O53" s="165"/>
      <c r="P53" s="165"/>
      <c r="Q53" s="165"/>
      <c r="R53" s="17"/>
      <c r="S53" s="17"/>
      <c r="T53" s="17"/>
      <c r="U53" s="17"/>
      <c r="V53" s="17"/>
      <c r="W53" s="17"/>
      <c r="X53" s="17"/>
      <c r="Y53" s="17"/>
      <c r="Z53" s="17"/>
      <c r="AA53" s="17"/>
      <c r="AB53" s="17"/>
      <c r="AC53" s="17"/>
      <c r="AD53" s="17"/>
      <c r="AE53" s="17"/>
      <c r="AF53" s="17"/>
      <c r="AG53" s="17"/>
      <c r="AH53" s="17"/>
    </row>
    <row r="54" spans="1:34" s="1" customFormat="1" ht="78.75" customHeight="1" thickBot="1" x14ac:dyDescent="0.3">
      <c r="A54" s="368"/>
      <c r="B54" s="548" t="s">
        <v>564</v>
      </c>
      <c r="C54" s="549"/>
      <c r="D54" s="549"/>
      <c r="E54" s="549"/>
      <c r="F54" s="549"/>
      <c r="G54" s="549"/>
      <c r="H54" s="549"/>
      <c r="I54" s="549"/>
      <c r="J54" s="549"/>
      <c r="K54" s="549"/>
      <c r="L54" s="549"/>
      <c r="M54" s="549"/>
      <c r="N54" s="550"/>
      <c r="O54" s="165"/>
      <c r="P54" s="165"/>
      <c r="Q54" s="165"/>
      <c r="R54" s="368"/>
      <c r="S54" s="368"/>
      <c r="T54" s="368"/>
      <c r="U54" s="368"/>
      <c r="V54" s="368"/>
      <c r="W54" s="368"/>
      <c r="X54" s="368"/>
      <c r="Y54" s="368"/>
      <c r="Z54" s="368"/>
      <c r="AA54" s="368"/>
      <c r="AB54" s="368"/>
      <c r="AC54" s="368"/>
      <c r="AD54" s="368"/>
      <c r="AE54" s="368"/>
      <c r="AF54" s="368"/>
      <c r="AG54" s="368"/>
      <c r="AH54" s="368"/>
    </row>
    <row r="55" spans="1:34" s="1" customFormat="1" x14ac:dyDescent="0.2">
      <c r="A55" s="17"/>
      <c r="B55" s="166"/>
      <c r="C55" s="21"/>
      <c r="D55" s="21"/>
      <c r="E55" s="21"/>
      <c r="F55" s="21"/>
      <c r="G55" s="21"/>
      <c r="H55" s="21"/>
      <c r="I55" s="21"/>
      <c r="J55" s="21"/>
      <c r="K55" s="21"/>
      <c r="L55" s="21"/>
      <c r="M55" s="21"/>
      <c r="N55" s="21"/>
      <c r="O55" s="159"/>
      <c r="P55" s="17"/>
      <c r="Q55" s="17"/>
      <c r="R55" s="17"/>
      <c r="S55" s="17"/>
      <c r="T55" s="17"/>
      <c r="U55" s="17"/>
      <c r="V55" s="17"/>
      <c r="W55" s="17"/>
      <c r="X55" s="17"/>
      <c r="Y55" s="17"/>
      <c r="Z55" s="17"/>
      <c r="AA55" s="17"/>
      <c r="AB55" s="17"/>
      <c r="AC55" s="17"/>
      <c r="AD55" s="17"/>
      <c r="AE55" s="17"/>
      <c r="AF55" s="17"/>
      <c r="AG55" s="17"/>
      <c r="AH55" s="17"/>
    </row>
    <row r="56" spans="1:34" s="1" customFormat="1" x14ac:dyDescent="0.2">
      <c r="A56" s="17"/>
      <c r="B56" s="21"/>
      <c r="C56" s="21"/>
      <c r="D56" s="21"/>
      <c r="E56" s="21"/>
      <c r="F56" s="21"/>
      <c r="G56" s="21"/>
      <c r="H56" s="21"/>
      <c r="I56" s="21"/>
      <c r="J56" s="21"/>
      <c r="K56" s="21"/>
      <c r="L56" s="21"/>
      <c r="M56" s="21"/>
      <c r="N56" s="21"/>
      <c r="O56" s="159"/>
      <c r="P56" s="17"/>
      <c r="Q56" s="17"/>
      <c r="R56" s="17"/>
      <c r="S56" s="17"/>
      <c r="T56" s="17"/>
      <c r="U56" s="17"/>
      <c r="V56" s="17"/>
      <c r="W56" s="17"/>
      <c r="X56" s="17"/>
      <c r="Y56" s="17"/>
      <c r="Z56" s="17"/>
      <c r="AA56" s="17"/>
      <c r="AB56" s="17"/>
      <c r="AC56" s="17"/>
      <c r="AD56" s="17"/>
      <c r="AE56" s="17"/>
      <c r="AF56" s="17"/>
      <c r="AG56" s="17"/>
      <c r="AH56" s="17"/>
    </row>
    <row r="57" spans="1:34" s="1" customFormat="1" x14ac:dyDescent="0.2">
      <c r="A57" s="17"/>
      <c r="B57" s="21"/>
      <c r="C57" s="21"/>
      <c r="D57" s="21"/>
      <c r="E57" s="21"/>
      <c r="F57" s="21"/>
      <c r="G57" s="21"/>
      <c r="H57" s="21"/>
      <c r="I57" s="21"/>
      <c r="J57" s="21"/>
      <c r="K57" s="21"/>
      <c r="L57" s="21"/>
      <c r="M57" s="21"/>
      <c r="N57" s="21"/>
      <c r="O57" s="159"/>
      <c r="P57" s="17"/>
      <c r="Q57" s="17"/>
      <c r="R57" s="17"/>
      <c r="S57" s="17"/>
      <c r="T57" s="17"/>
      <c r="U57" s="17"/>
      <c r="V57" s="17"/>
      <c r="W57" s="17"/>
      <c r="X57" s="17"/>
      <c r="Y57" s="17"/>
      <c r="Z57" s="17"/>
      <c r="AA57" s="17"/>
      <c r="AB57" s="17"/>
      <c r="AC57" s="17"/>
      <c r="AD57" s="17"/>
      <c r="AE57" s="17"/>
      <c r="AF57" s="17"/>
      <c r="AG57" s="17"/>
      <c r="AH57" s="17"/>
    </row>
    <row r="58" spans="1:34" s="1" customFormat="1" x14ac:dyDescent="0.25">
      <c r="A58" s="17"/>
      <c r="B58" s="539" t="s">
        <v>280</v>
      </c>
      <c r="C58" s="539"/>
      <c r="D58" s="539"/>
      <c r="E58" s="539"/>
      <c r="F58" s="539"/>
      <c r="G58" s="539"/>
      <c r="H58" s="539"/>
      <c r="I58" s="539"/>
      <c r="J58" s="539"/>
      <c r="K58" s="539"/>
      <c r="L58" s="539"/>
      <c r="M58" s="539"/>
      <c r="N58" s="539"/>
      <c r="O58" s="17"/>
      <c r="P58" s="17"/>
      <c r="Q58" s="17"/>
      <c r="R58" s="17"/>
      <c r="S58" s="17"/>
      <c r="T58" s="17"/>
      <c r="U58" s="17"/>
      <c r="V58" s="17"/>
      <c r="W58" s="17"/>
      <c r="X58" s="17"/>
      <c r="Y58" s="17"/>
      <c r="Z58" s="17"/>
      <c r="AA58" s="17"/>
      <c r="AB58" s="17"/>
      <c r="AC58" s="17"/>
      <c r="AD58" s="17"/>
      <c r="AE58" s="17"/>
      <c r="AF58" s="17"/>
      <c r="AG58" s="17"/>
      <c r="AH58" s="17"/>
    </row>
    <row r="59" spans="1:34" s="1" customFormat="1" x14ac:dyDescent="0.2">
      <c r="A59" s="17"/>
      <c r="B59" s="21"/>
      <c r="C59" s="21"/>
      <c r="D59" s="21"/>
      <c r="E59" s="21"/>
      <c r="F59" s="21"/>
      <c r="G59" s="21"/>
      <c r="H59" s="21"/>
      <c r="I59" s="21"/>
      <c r="J59" s="21"/>
      <c r="K59" s="21"/>
      <c r="L59" s="21"/>
      <c r="M59" s="21"/>
      <c r="N59" s="21"/>
      <c r="O59" s="159"/>
      <c r="P59" s="17"/>
      <c r="Q59" s="17"/>
      <c r="R59" s="17"/>
      <c r="S59" s="17"/>
      <c r="T59" s="17"/>
      <c r="U59" s="17"/>
      <c r="V59" s="17"/>
      <c r="W59" s="17"/>
      <c r="X59" s="17"/>
      <c r="Y59" s="17"/>
      <c r="Z59" s="17"/>
      <c r="AA59" s="17"/>
      <c r="AB59" s="17"/>
      <c r="AC59" s="17"/>
      <c r="AD59" s="17"/>
      <c r="AE59" s="17"/>
      <c r="AF59" s="17"/>
      <c r="AG59" s="17"/>
      <c r="AH59" s="17"/>
    </row>
    <row r="60" spans="1:34" s="1" customFormat="1" x14ac:dyDescent="0.2">
      <c r="A60" s="17"/>
      <c r="B60" s="21"/>
      <c r="C60" s="21"/>
      <c r="D60" s="21"/>
      <c r="E60" s="21"/>
      <c r="F60" s="21"/>
      <c r="G60" s="21"/>
      <c r="H60" s="21"/>
      <c r="I60" s="21"/>
      <c r="J60" s="21"/>
      <c r="K60" s="21"/>
      <c r="L60" s="21"/>
      <c r="M60" s="21"/>
      <c r="N60" s="21"/>
      <c r="O60" s="159"/>
      <c r="P60" s="17"/>
      <c r="Q60" s="17"/>
      <c r="R60" s="17"/>
      <c r="S60" s="17"/>
      <c r="T60" s="17"/>
      <c r="U60" s="17"/>
      <c r="V60" s="17"/>
      <c r="W60" s="17"/>
      <c r="X60" s="17"/>
      <c r="Y60" s="17"/>
      <c r="Z60" s="17"/>
      <c r="AA60" s="17"/>
      <c r="AB60" s="17"/>
      <c r="AC60" s="17"/>
      <c r="AD60" s="17"/>
      <c r="AE60" s="17"/>
      <c r="AF60" s="17"/>
      <c r="AG60" s="17"/>
      <c r="AH60" s="17"/>
    </row>
    <row r="61" spans="1:34" s="1" customFormat="1" x14ac:dyDescent="0.2">
      <c r="A61" s="17"/>
      <c r="B61" s="21"/>
      <c r="C61" s="21"/>
      <c r="D61" s="21"/>
      <c r="E61" s="21"/>
      <c r="F61" s="21"/>
      <c r="G61" s="21"/>
      <c r="H61" s="21"/>
      <c r="I61" s="21"/>
      <c r="J61" s="21"/>
      <c r="K61" s="21"/>
      <c r="L61" s="21"/>
      <c r="M61" s="21"/>
      <c r="N61" s="21"/>
      <c r="O61" s="159"/>
      <c r="P61" s="17"/>
      <c r="Q61" s="17"/>
      <c r="R61" s="17"/>
      <c r="S61" s="17"/>
      <c r="T61" s="17"/>
      <c r="U61" s="17"/>
      <c r="V61" s="17"/>
      <c r="W61" s="17"/>
      <c r="X61" s="17"/>
      <c r="Y61" s="17"/>
      <c r="Z61" s="17"/>
      <c r="AA61" s="17"/>
      <c r="AB61" s="17"/>
      <c r="AC61" s="17"/>
      <c r="AD61" s="17"/>
      <c r="AE61" s="17"/>
      <c r="AF61" s="17"/>
      <c r="AG61" s="17"/>
      <c r="AH61" s="17"/>
    </row>
    <row r="62" spans="1:34" s="1" customFormat="1" x14ac:dyDescent="0.2">
      <c r="A62" s="17"/>
      <c r="B62" s="21"/>
      <c r="C62" s="21"/>
      <c r="D62" s="21"/>
      <c r="E62" s="21"/>
      <c r="F62" s="21"/>
      <c r="G62" s="21"/>
      <c r="H62" s="21"/>
      <c r="I62" s="21"/>
      <c r="J62" s="21"/>
      <c r="K62" s="21"/>
      <c r="L62" s="21"/>
      <c r="M62" s="21"/>
      <c r="N62" s="21"/>
      <c r="O62" s="159"/>
      <c r="P62" s="17"/>
      <c r="Q62" s="17"/>
      <c r="R62" s="17"/>
      <c r="S62" s="17"/>
      <c r="T62" s="17"/>
      <c r="U62" s="17"/>
      <c r="V62" s="17"/>
      <c r="W62" s="17"/>
      <c r="X62" s="17"/>
      <c r="Y62" s="17"/>
      <c r="Z62" s="17"/>
      <c r="AA62" s="17"/>
      <c r="AB62" s="17"/>
      <c r="AC62" s="17"/>
      <c r="AD62" s="17"/>
      <c r="AE62" s="17"/>
      <c r="AF62" s="17"/>
      <c r="AG62" s="17"/>
      <c r="AH62" s="17"/>
    </row>
    <row r="63" spans="1:34" s="1" customFormat="1" ht="119.25" customHeight="1" x14ac:dyDescent="0.25">
      <c r="A63" s="17"/>
      <c r="B63" s="509" t="s">
        <v>563</v>
      </c>
      <c r="C63" s="509"/>
      <c r="D63" s="509"/>
      <c r="E63" s="509"/>
      <c r="F63" s="509"/>
      <c r="G63" s="509"/>
      <c r="H63" s="509"/>
      <c r="I63" s="509"/>
      <c r="J63" s="509"/>
      <c r="K63" s="509"/>
      <c r="L63" s="509"/>
      <c r="M63" s="509"/>
      <c r="N63" s="509"/>
      <c r="O63" s="167"/>
      <c r="P63" s="167"/>
      <c r="Q63" s="167"/>
      <c r="R63" s="17"/>
      <c r="S63" s="17"/>
      <c r="T63" s="17"/>
      <c r="U63" s="17"/>
      <c r="V63" s="17"/>
      <c r="W63" s="17"/>
      <c r="X63" s="17"/>
      <c r="Y63" s="17"/>
      <c r="Z63" s="17"/>
      <c r="AA63" s="17"/>
      <c r="AB63" s="17"/>
      <c r="AC63" s="17"/>
      <c r="AD63" s="17"/>
      <c r="AE63" s="17"/>
      <c r="AF63" s="17"/>
      <c r="AG63" s="17"/>
      <c r="AH63" s="17"/>
    </row>
  </sheetData>
  <mergeCells count="70">
    <mergeCell ref="O37:O40"/>
    <mergeCell ref="O33:O36"/>
    <mergeCell ref="P37:P40"/>
    <mergeCell ref="AB33:AB36"/>
    <mergeCell ref="AA33:AA36"/>
    <mergeCell ref="Z33:Z36"/>
    <mergeCell ref="P33:P36"/>
    <mergeCell ref="Y33:Y36"/>
    <mergeCell ref="X33:X36"/>
    <mergeCell ref="W33:W36"/>
    <mergeCell ref="V33:V36"/>
    <mergeCell ref="U33:U36"/>
    <mergeCell ref="S37:S40"/>
    <mergeCell ref="R37:R40"/>
    <mergeCell ref="Q37:Q40"/>
    <mergeCell ref="AE26:AH26"/>
    <mergeCell ref="AE28:AH31"/>
    <mergeCell ref="S33:S36"/>
    <mergeCell ref="R33:R36"/>
    <mergeCell ref="Q33:Q36"/>
    <mergeCell ref="S28:S31"/>
    <mergeCell ref="R28:R31"/>
    <mergeCell ref="X28:X31"/>
    <mergeCell ref="W28:W31"/>
    <mergeCell ref="V28:V31"/>
    <mergeCell ref="U28:U31"/>
    <mergeCell ref="T28:T31"/>
    <mergeCell ref="AC28:AC31"/>
    <mergeCell ref="AB28:AB31"/>
    <mergeCell ref="AA28:AA31"/>
    <mergeCell ref="Z28:Z31"/>
    <mergeCell ref="AE37:AH40"/>
    <mergeCell ref="AE33:AH36"/>
    <mergeCell ref="T33:T36"/>
    <mergeCell ref="X37:X40"/>
    <mergeCell ref="W37:W40"/>
    <mergeCell ref="V37:V40"/>
    <mergeCell ref="U37:U40"/>
    <mergeCell ref="T37:T40"/>
    <mergeCell ref="AC37:AC40"/>
    <mergeCell ref="AB37:AB40"/>
    <mergeCell ref="AA37:AA40"/>
    <mergeCell ref="Z37:Z40"/>
    <mergeCell ref="Y37:Y40"/>
    <mergeCell ref="AC33:AC36"/>
    <mergeCell ref="Y28:Y31"/>
    <mergeCell ref="B19:N19"/>
    <mergeCell ref="B20:N20"/>
    <mergeCell ref="Q28:Q31"/>
    <mergeCell ref="P28:P31"/>
    <mergeCell ref="O28:O31"/>
    <mergeCell ref="B53:N53"/>
    <mergeCell ref="B63:N63"/>
    <mergeCell ref="C27:N27"/>
    <mergeCell ref="C41:N41"/>
    <mergeCell ref="C22:N22"/>
    <mergeCell ref="C42:N42"/>
    <mergeCell ref="C43:N43"/>
    <mergeCell ref="C32:N32"/>
    <mergeCell ref="B58:N58"/>
    <mergeCell ref="C28:N31"/>
    <mergeCell ref="C37:N40"/>
    <mergeCell ref="C33:N36"/>
    <mergeCell ref="B54:N54"/>
    <mergeCell ref="B16:G16"/>
    <mergeCell ref="H16:K16"/>
    <mergeCell ref="B17:G17"/>
    <mergeCell ref="H17:K17"/>
    <mergeCell ref="L16:N16"/>
    <mergeCell ref="L17:N17"/>
  </mergeCells>
  <conditionalFormatting sqref="O27:AC27 O32:AC32 O41:AC41">
    <cfRule type="containsText" dxfId="427" priority="93" operator="containsText" text="0">
      <formula>NOT(ISERROR(SEARCH("0",O27)))</formula>
    </cfRule>
    <cfRule type="containsText" dxfId="426" priority="94" operator="containsText" text="1">
      <formula>NOT(ISERROR(SEARCH("1",O27)))</formula>
    </cfRule>
  </conditionalFormatting>
  <conditionalFormatting sqref="O28:O40">
    <cfRule type="expression" dxfId="425" priority="92">
      <formula>UPPER($O$27)="0"</formula>
    </cfRule>
  </conditionalFormatting>
  <conditionalFormatting sqref="P28:P40">
    <cfRule type="expression" dxfId="424" priority="91">
      <formula>UPPER($P$27)="0"</formula>
    </cfRule>
  </conditionalFormatting>
  <conditionalFormatting sqref="Q28:Q40">
    <cfRule type="expression" dxfId="423" priority="90">
      <formula>UPPER($Q$27)="0"</formula>
    </cfRule>
  </conditionalFormatting>
  <conditionalFormatting sqref="R28:R40">
    <cfRule type="expression" dxfId="422" priority="89">
      <formula>UPPER($R$27)="0"</formula>
    </cfRule>
  </conditionalFormatting>
  <conditionalFormatting sqref="S28:S40">
    <cfRule type="expression" dxfId="421" priority="88">
      <formula>UPPER($S$27)="0"</formula>
    </cfRule>
  </conditionalFormatting>
  <conditionalFormatting sqref="T28:T40">
    <cfRule type="expression" dxfId="420" priority="87">
      <formula>UPPER($T$27)="0"</formula>
    </cfRule>
  </conditionalFormatting>
  <conditionalFormatting sqref="U28:U40">
    <cfRule type="expression" dxfId="419" priority="86">
      <formula>UPPER($U$27)="0"</formula>
    </cfRule>
  </conditionalFormatting>
  <conditionalFormatting sqref="V28:V40">
    <cfRule type="expression" dxfId="418" priority="85">
      <formula>UPPER($V$27)="0"</formula>
    </cfRule>
  </conditionalFormatting>
  <conditionalFormatting sqref="W28:W40">
    <cfRule type="expression" dxfId="417" priority="84">
      <formula>UPPER($W$27)="0"</formula>
    </cfRule>
  </conditionalFormatting>
  <conditionalFormatting sqref="X28:X40">
    <cfRule type="expression" dxfId="416" priority="83">
      <formula>UPPER($X$27)="0"</formula>
    </cfRule>
  </conditionalFormatting>
  <conditionalFormatting sqref="Y28:Y40">
    <cfRule type="expression" dxfId="415" priority="82">
      <formula>UPPER($Y$27)="0"</formula>
    </cfRule>
  </conditionalFormatting>
  <conditionalFormatting sqref="Z28:Z40">
    <cfRule type="expression" dxfId="414" priority="81">
      <formula>UPPER($Z$27)="0"</formula>
    </cfRule>
  </conditionalFormatting>
  <conditionalFormatting sqref="AA28:AA40">
    <cfRule type="expression" dxfId="413" priority="80">
      <formula>UPPER($AA$27)="0"</formula>
    </cfRule>
  </conditionalFormatting>
  <conditionalFormatting sqref="AB28:AB40">
    <cfRule type="expression" dxfId="412" priority="79">
      <formula>UPPER($AB$27)="0"</formula>
    </cfRule>
  </conditionalFormatting>
  <conditionalFormatting sqref="AC28:AC40">
    <cfRule type="expression" dxfId="411" priority="78">
      <formula>UPPER($AC$27)="0"</formula>
    </cfRule>
  </conditionalFormatting>
  <conditionalFormatting sqref="O33:O36">
    <cfRule type="expression" dxfId="410" priority="62">
      <formula>UPPER($O$32)="0"</formula>
    </cfRule>
  </conditionalFormatting>
  <conditionalFormatting sqref="P33:P36">
    <cfRule type="expression" dxfId="409" priority="61">
      <formula>UPPER($P$32)="0"</formula>
    </cfRule>
  </conditionalFormatting>
  <conditionalFormatting sqref="Q33:Q36">
    <cfRule type="expression" dxfId="408" priority="60">
      <formula>UPPER($Q$32)="0"</formula>
    </cfRule>
  </conditionalFormatting>
  <conditionalFormatting sqref="R33:R36">
    <cfRule type="expression" dxfId="407" priority="59">
      <formula>UPPER($R$32)="0"</formula>
    </cfRule>
  </conditionalFormatting>
  <conditionalFormatting sqref="S33:S36">
    <cfRule type="expression" dxfId="406" priority="58">
      <formula>UPPER($S$32)="0"</formula>
    </cfRule>
  </conditionalFormatting>
  <conditionalFormatting sqref="T33:T36">
    <cfRule type="expression" dxfId="405" priority="57">
      <formula>UPPER($T$32)="0"</formula>
    </cfRule>
  </conditionalFormatting>
  <conditionalFormatting sqref="U33:U36">
    <cfRule type="expression" dxfId="404" priority="56">
      <formula>UPPER($U$32)="0"</formula>
    </cfRule>
  </conditionalFormatting>
  <conditionalFormatting sqref="V33:V36">
    <cfRule type="expression" dxfId="403" priority="55">
      <formula>UPPER($V$32)="0"</formula>
    </cfRule>
  </conditionalFormatting>
  <conditionalFormatting sqref="W33:W36">
    <cfRule type="expression" dxfId="402" priority="54">
      <formula>UPPER($W$32)="0"</formula>
    </cfRule>
  </conditionalFormatting>
  <conditionalFormatting sqref="X33:X36">
    <cfRule type="expression" dxfId="401" priority="53">
      <formula>UPPER($X$32)="0"</formula>
    </cfRule>
  </conditionalFormatting>
  <conditionalFormatting sqref="Y33:Y36">
    <cfRule type="expression" dxfId="400" priority="52">
      <formula>UPPER($Y$32)="0"</formula>
    </cfRule>
  </conditionalFormatting>
  <conditionalFormatting sqref="Z33:Z36">
    <cfRule type="expression" dxfId="399" priority="51">
      <formula>UPPER($Z$32)="0"</formula>
    </cfRule>
  </conditionalFormatting>
  <conditionalFormatting sqref="AA33:AA36">
    <cfRule type="expression" dxfId="398" priority="50">
      <formula>UPPER($AA$32)="0"</formula>
    </cfRule>
  </conditionalFormatting>
  <conditionalFormatting sqref="AB33:AB36">
    <cfRule type="expression" dxfId="397" priority="49">
      <formula>UPPER($AB$32)="0"</formula>
    </cfRule>
  </conditionalFormatting>
  <conditionalFormatting sqref="AC33:AC36">
    <cfRule type="expression" dxfId="396" priority="48">
      <formula>UPPER($AC$32)="0"</formula>
    </cfRule>
  </conditionalFormatting>
  <conditionalFormatting sqref="O37:O40">
    <cfRule type="expression" dxfId="395" priority="47">
      <formula>UPPER($O$32)="1"</formula>
    </cfRule>
  </conditionalFormatting>
  <conditionalFormatting sqref="P37:P40">
    <cfRule type="expression" dxfId="394" priority="46">
      <formula>UPPER($P$32)="1"</formula>
    </cfRule>
  </conditionalFormatting>
  <conditionalFormatting sqref="Q37:Q40">
    <cfRule type="expression" dxfId="393" priority="45">
      <formula>UPPER($Q$32)="1"</formula>
    </cfRule>
  </conditionalFormatting>
  <conditionalFormatting sqref="R37:R40">
    <cfRule type="expression" dxfId="392" priority="44">
      <formula>UPPER($R$32)="1"</formula>
    </cfRule>
  </conditionalFormatting>
  <conditionalFormatting sqref="S37:S40">
    <cfRule type="expression" dxfId="391" priority="43">
      <formula>UPPER($S$32)="1"</formula>
    </cfRule>
  </conditionalFormatting>
  <conditionalFormatting sqref="T37:T40">
    <cfRule type="expression" dxfId="390" priority="42">
      <formula>UPPER($T$32)="1"</formula>
    </cfRule>
  </conditionalFormatting>
  <conditionalFormatting sqref="U37:U40">
    <cfRule type="expression" dxfId="389" priority="41">
      <formula>UPPER($U$32)="1"</formula>
    </cfRule>
  </conditionalFormatting>
  <conditionalFormatting sqref="V37:V40">
    <cfRule type="expression" dxfId="388" priority="40">
      <formula>UPPER($V$32)="1"</formula>
    </cfRule>
  </conditionalFormatting>
  <conditionalFormatting sqref="W37:W40">
    <cfRule type="expression" dxfId="387" priority="39">
      <formula>UPPER($W$32)="1"</formula>
    </cfRule>
  </conditionalFormatting>
  <conditionalFormatting sqref="X37:X40">
    <cfRule type="expression" dxfId="386" priority="38">
      <formula>UPPER($X$32)="1"</formula>
    </cfRule>
  </conditionalFormatting>
  <conditionalFormatting sqref="Y37:Y40">
    <cfRule type="expression" dxfId="385" priority="37">
      <formula>UPPER($Y$32)="1"</formula>
    </cfRule>
  </conditionalFormatting>
  <conditionalFormatting sqref="Z37:Z40">
    <cfRule type="expression" dxfId="384" priority="36">
      <formula>UPPER($Z$32)="1"</formula>
    </cfRule>
  </conditionalFormatting>
  <conditionalFormatting sqref="AA37:AA40">
    <cfRule type="expression" dxfId="383" priority="35">
      <formula>UPPER($AA$32)="1"</formula>
    </cfRule>
  </conditionalFormatting>
  <conditionalFormatting sqref="AB37:AB40">
    <cfRule type="expression" dxfId="382" priority="34">
      <formula>UPPER($AB$32)="1"</formula>
    </cfRule>
  </conditionalFormatting>
  <conditionalFormatting sqref="AC37:AC40">
    <cfRule type="expression" dxfId="381" priority="33">
      <formula>UPPER($AC$32)="1"</formula>
    </cfRule>
  </conditionalFormatting>
  <conditionalFormatting sqref="O42:O43">
    <cfRule type="expression" dxfId="380" priority="15">
      <formula>UPPER($O$41)="n/a"</formula>
    </cfRule>
    <cfRule type="expression" dxfId="379" priority="31">
      <formula>UPPER($O$41)="0"</formula>
    </cfRule>
  </conditionalFormatting>
  <conditionalFormatting sqref="P42:P43">
    <cfRule type="expression" dxfId="378" priority="14">
      <formula>UPPER($P$41)="n/a"</formula>
    </cfRule>
    <cfRule type="expression" dxfId="377" priority="30">
      <formula>UPPER($P$41)="0"</formula>
    </cfRule>
  </conditionalFormatting>
  <conditionalFormatting sqref="Q42:Q43">
    <cfRule type="expression" dxfId="376" priority="13">
      <formula>UPPER($Q$41)="n/a"</formula>
    </cfRule>
    <cfRule type="expression" dxfId="375" priority="29">
      <formula>UPPER($Q$41)="0"</formula>
    </cfRule>
  </conditionalFormatting>
  <conditionalFormatting sqref="R42:R43">
    <cfRule type="expression" dxfId="374" priority="12">
      <formula>UPPER($R$41)="n/a"</formula>
    </cfRule>
    <cfRule type="expression" dxfId="373" priority="28">
      <formula>UPPER($R$41)="0"</formula>
    </cfRule>
  </conditionalFormatting>
  <conditionalFormatting sqref="S42:S43">
    <cfRule type="expression" dxfId="372" priority="11">
      <formula>UPPER($S$41)="n/a"</formula>
    </cfRule>
    <cfRule type="expression" dxfId="371" priority="27">
      <formula>UPPER($S$41)="0"</formula>
    </cfRule>
  </conditionalFormatting>
  <conditionalFormatting sqref="T42:T43">
    <cfRule type="expression" dxfId="370" priority="10">
      <formula>UPPER($T$41)="n/a"</formula>
    </cfRule>
    <cfRule type="expression" dxfId="369" priority="26">
      <formula>UPPER($T$41)="0"</formula>
    </cfRule>
  </conditionalFormatting>
  <conditionalFormatting sqref="U42:U43">
    <cfRule type="expression" dxfId="368" priority="9">
      <formula>UPPER($U$41)="n/a"</formula>
    </cfRule>
    <cfRule type="expression" dxfId="367" priority="25">
      <formula>UPPER($U$41)="0"</formula>
    </cfRule>
  </conditionalFormatting>
  <conditionalFormatting sqref="V42:V43">
    <cfRule type="expression" dxfId="366" priority="8">
      <formula>UPPER($V$41)="n/a"</formula>
    </cfRule>
    <cfRule type="expression" dxfId="365" priority="24">
      <formula>UPPER($V$41)="0"</formula>
    </cfRule>
  </conditionalFormatting>
  <conditionalFormatting sqref="W42:W43">
    <cfRule type="expression" dxfId="364" priority="7">
      <formula>UPPER($W$41)="n/a"</formula>
    </cfRule>
    <cfRule type="expression" dxfId="363" priority="23">
      <formula>UPPER($W$41)="0"</formula>
    </cfRule>
  </conditionalFormatting>
  <conditionalFormatting sqref="X42:X43">
    <cfRule type="expression" dxfId="362" priority="6">
      <formula>UPPER($X$41)="n/a"</formula>
    </cfRule>
    <cfRule type="expression" dxfId="361" priority="22">
      <formula>UPPER($X$41)="0"</formula>
    </cfRule>
  </conditionalFormatting>
  <conditionalFormatting sqref="Y42:Y43">
    <cfRule type="expression" dxfId="360" priority="5">
      <formula>UPPER($Y$41)="n/a"</formula>
    </cfRule>
    <cfRule type="expression" dxfId="359" priority="21">
      <formula>UPPER($Y$41)="0"</formula>
    </cfRule>
  </conditionalFormatting>
  <conditionalFormatting sqref="Z42:Z43">
    <cfRule type="expression" dxfId="358" priority="4">
      <formula>UPPER($Z$41)="n/a"</formula>
    </cfRule>
    <cfRule type="expression" dxfId="357" priority="20">
      <formula>UPPER($Z$41)="0"</formula>
    </cfRule>
  </conditionalFormatting>
  <conditionalFormatting sqref="AA42:AA43">
    <cfRule type="expression" dxfId="356" priority="3">
      <formula>UPPER($AA$41)="n/a"</formula>
    </cfRule>
    <cfRule type="expression" dxfId="355" priority="19">
      <formula>UPPER($AA$41)="0"</formula>
    </cfRule>
  </conditionalFormatting>
  <conditionalFormatting sqref="AB42:AB43">
    <cfRule type="expression" dxfId="354" priority="2">
      <formula>UPPER($AB$41)="n/a"</formula>
    </cfRule>
    <cfRule type="expression" dxfId="353" priority="18">
      <formula>UPPER($AB$41)="0"</formula>
    </cfRule>
  </conditionalFormatting>
  <conditionalFormatting sqref="AC42:AC43">
    <cfRule type="expression" dxfId="352" priority="1">
      <formula>UPPER($AC$41)="n/a"</formula>
    </cfRule>
    <cfRule type="expression" dxfId="351" priority="17">
      <formula>UPPER($AC$41)="0"</formula>
    </cfRule>
  </conditionalFormatting>
  <conditionalFormatting sqref="O41:AC41">
    <cfRule type="containsText" dxfId="350" priority="16" operator="containsText" text="n/a">
      <formula>NOT(ISERROR(SEARCH("n/a",O41)))</formula>
    </cfRule>
  </conditionalFormatting>
  <dataValidations xWindow="1018" yWindow="802" count="2">
    <dataValidation type="list" allowBlank="1" showInputMessage="1" showErrorMessage="1" promptTitle="Yes or No" prompt="Select:_x000a_1 if Yes_x000a_0 if No_x000a_" sqref="O43:AC43 O27:AC27 O32:AC32" xr:uid="{00000000-0002-0000-0200-000000000000}">
      <formula1>"1,0"</formula1>
    </dataValidation>
    <dataValidation type="list" allowBlank="1" showInputMessage="1" showErrorMessage="1" promptTitle="Yes, No or N/A" prompt="Select:_x000a_1 if Yes_x000a_0 if No_x000a_n/a if Not applicable" sqref="O41:AC41" xr:uid="{00000000-0002-0000-0200-000001000000}">
      <formula1>"1,0, n/a"</formula1>
    </dataValidation>
  </dataValidations>
  <pageMargins left="0.39370078740157483" right="0.39370078740157483" top="0.39370078740157483" bottom="0.70866141732283472" header="0.31496062992125984" footer="0"/>
  <pageSetup paperSize="9" scale="29" fitToHeight="0" orientation="landscape" r:id="rId1"/>
  <headerFooter>
    <oddFooter>&amp;LNSQHS Standards Edition 2 Version 1.0 - Standard 8 Recognising and Responding
to Acute Deterioration
Page &amp;P of &amp;N&amp;CPrinted copies are uncontrolled&amp;R&amp;G</oddFooter>
  </headerFooter>
  <drawing r:id="rId2"/>
  <legacyDrawingHF r:id="rId3"/>
  <extLst>
    <ext xmlns:x14="http://schemas.microsoft.com/office/spreadsheetml/2009/9/main" uri="{CCE6A557-97BC-4b89-ADB6-D9C93CAAB3DF}">
      <x14:dataValidations xmlns:xm="http://schemas.microsoft.com/office/excel/2006/main" xWindow="1018" yWindow="802" count="1">
        <x14:dataValidation type="list" allowBlank="1" showInputMessage="1" showErrorMessage="1" promptTitle="Observation chart" xr:uid="{00000000-0002-0000-0200-000002000000}">
          <x14:formula1>
            <xm:f>Sheet1!$G$6:$G$12</xm:f>
          </x14:formula1>
          <xm:sqref>O42:AC42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113"/>
  <sheetViews>
    <sheetView tabSelected="1" topLeftCell="A58" zoomScaleNormal="100" workbookViewId="0">
      <selection activeCell="O77" sqref="O77"/>
    </sheetView>
  </sheetViews>
  <sheetFormatPr defaultColWidth="9.140625" defaultRowHeight="12.75" x14ac:dyDescent="0.2"/>
  <cols>
    <col min="1" max="1" width="2.7109375" style="169" customWidth="1"/>
    <col min="2" max="14" width="9.140625" style="169"/>
    <col min="15" max="34" width="15.7109375" style="169" customWidth="1"/>
    <col min="35" max="35" width="2.7109375" style="169" customWidth="1"/>
    <col min="36" max="36" width="10.85546875" style="169" customWidth="1"/>
    <col min="37" max="37" width="9" style="169" customWidth="1"/>
    <col min="38" max="38" width="11.42578125" style="169" customWidth="1"/>
    <col min="39" max="39" width="11.28515625" style="169" customWidth="1"/>
    <col min="40" max="16384" width="9.140625" style="169"/>
  </cols>
  <sheetData>
    <row r="1" spans="1:39" x14ac:dyDescent="0.2">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row>
    <row r="2" spans="1:39" x14ac:dyDescent="0.2">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row>
    <row r="3" spans="1:39" x14ac:dyDescent="0.2">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row>
    <row r="4" spans="1:39" x14ac:dyDescent="0.2">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1:39" x14ac:dyDescent="0.2">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row>
    <row r="6" spans="1:39" x14ac:dyDescent="0.2">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row>
    <row r="7" spans="1:39" x14ac:dyDescent="0.2">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row>
    <row r="8" spans="1:39" x14ac:dyDescent="0.2">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row>
    <row r="9" spans="1:39" x14ac:dyDescent="0.2">
      <c r="A9" s="168"/>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row>
    <row r="10" spans="1:39" s="172" customFormat="1" ht="14.25" x14ac:dyDescent="0.25">
      <c r="A10" s="170"/>
      <c r="B10" s="171"/>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row>
    <row r="11" spans="1:39" s="172" customFormat="1" ht="25.5" x14ac:dyDescent="0.25">
      <c r="A11" s="170"/>
      <c r="B11" s="173"/>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row>
    <row r="12" spans="1:39" s="172" customFormat="1" ht="25.5" x14ac:dyDescent="0.25">
      <c r="A12" s="170"/>
      <c r="B12" s="173"/>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s="172" customFormat="1" ht="15" x14ac:dyDescent="0.25">
      <c r="A13" s="170"/>
      <c r="B13" s="174"/>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row>
    <row r="14" spans="1:39" s="172" customFormat="1" x14ac:dyDescent="0.25">
      <c r="A14" s="170"/>
      <c r="B14" s="175"/>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row>
    <row r="15" spans="1:39" ht="13.5" thickBot="1" x14ac:dyDescent="0.25">
      <c r="A15" s="168"/>
      <c r="B15" s="176"/>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row>
    <row r="16" spans="1:39" s="179" customFormat="1" x14ac:dyDescent="0.25">
      <c r="A16" s="177"/>
      <c r="B16" s="607" t="s">
        <v>0</v>
      </c>
      <c r="C16" s="608"/>
      <c r="D16" s="608"/>
      <c r="E16" s="608"/>
      <c r="F16" s="608"/>
      <c r="G16" s="609"/>
      <c r="H16" s="610" t="s">
        <v>1</v>
      </c>
      <c r="I16" s="611"/>
      <c r="J16" s="611"/>
      <c r="K16" s="612"/>
      <c r="L16" s="610" t="s">
        <v>2</v>
      </c>
      <c r="M16" s="611"/>
      <c r="N16" s="612"/>
      <c r="O16" s="178"/>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row>
    <row r="17" spans="1:39" s="179" customFormat="1" ht="13.5" thickBot="1" x14ac:dyDescent="0.3">
      <c r="A17" s="177"/>
      <c r="B17" s="613"/>
      <c r="C17" s="614"/>
      <c r="D17" s="614"/>
      <c r="E17" s="614"/>
      <c r="F17" s="614"/>
      <c r="G17" s="615"/>
      <c r="H17" s="613"/>
      <c r="I17" s="614"/>
      <c r="J17" s="614"/>
      <c r="K17" s="615"/>
      <c r="L17" s="613"/>
      <c r="M17" s="614"/>
      <c r="N17" s="615"/>
      <c r="O17" s="180"/>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row>
    <row r="18" spans="1:39" x14ac:dyDescent="0.2">
      <c r="A18" s="168"/>
      <c r="B18" s="624" t="s">
        <v>10</v>
      </c>
      <c r="C18" s="625"/>
      <c r="D18" s="625"/>
      <c r="E18" s="625"/>
      <c r="F18" s="625"/>
      <c r="G18" s="625"/>
      <c r="H18" s="625"/>
      <c r="I18" s="625"/>
      <c r="J18" s="625"/>
      <c r="K18" s="625"/>
      <c r="L18" s="625"/>
      <c r="M18" s="625"/>
      <c r="N18" s="626"/>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row>
    <row r="19" spans="1:39" ht="13.5" thickBot="1" x14ac:dyDescent="0.25">
      <c r="A19" s="168"/>
      <c r="B19" s="627"/>
      <c r="C19" s="628"/>
      <c r="D19" s="628"/>
      <c r="E19" s="628"/>
      <c r="F19" s="628"/>
      <c r="G19" s="628"/>
      <c r="H19" s="628"/>
      <c r="I19" s="628"/>
      <c r="J19" s="628"/>
      <c r="K19" s="628"/>
      <c r="L19" s="628"/>
      <c r="M19" s="628"/>
      <c r="N19" s="629"/>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row>
    <row r="20" spans="1:39" ht="13.5" thickBot="1" x14ac:dyDescent="0.25">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row>
    <row r="21" spans="1:39" ht="13.5" thickBot="1" x14ac:dyDescent="0.25">
      <c r="A21" s="168"/>
      <c r="B21" s="618" t="s">
        <v>17</v>
      </c>
      <c r="C21" s="619"/>
      <c r="D21" s="619"/>
      <c r="E21" s="619"/>
      <c r="F21" s="619"/>
      <c r="G21" s="619"/>
      <c r="H21" s="619"/>
      <c r="I21" s="619"/>
      <c r="J21" s="619"/>
      <c r="K21" s="619"/>
      <c r="L21" s="619"/>
      <c r="M21" s="619"/>
      <c r="N21" s="620"/>
      <c r="O21" s="181"/>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row>
    <row r="22" spans="1:39" ht="13.5" thickBot="1" x14ac:dyDescent="0.25">
      <c r="A22" s="168"/>
      <c r="B22" s="621" t="s">
        <v>56</v>
      </c>
      <c r="C22" s="622"/>
      <c r="D22" s="622"/>
      <c r="E22" s="622"/>
      <c r="F22" s="622"/>
      <c r="G22" s="622"/>
      <c r="H22" s="622"/>
      <c r="I22" s="622"/>
      <c r="J22" s="622"/>
      <c r="K22" s="622"/>
      <c r="L22" s="622"/>
      <c r="M22" s="622"/>
      <c r="N22" s="623"/>
      <c r="O22" s="182"/>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row>
    <row r="23" spans="1:39" ht="13.5" thickBot="1" x14ac:dyDescent="0.25">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row>
    <row r="24" spans="1:39" ht="38.25" customHeight="1" thickBot="1" x14ac:dyDescent="0.25">
      <c r="A24" s="168"/>
      <c r="B24" s="183" t="s">
        <v>183</v>
      </c>
      <c r="C24" s="630" t="s">
        <v>309</v>
      </c>
      <c r="D24" s="630"/>
      <c r="E24" s="630"/>
      <c r="F24" s="630"/>
      <c r="G24" s="630"/>
      <c r="H24" s="630"/>
      <c r="I24" s="630"/>
      <c r="J24" s="630"/>
      <c r="K24" s="630"/>
      <c r="L24" s="630"/>
      <c r="M24" s="630"/>
      <c r="N24" s="631"/>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row>
    <row r="25" spans="1:39" x14ac:dyDescent="0.2">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row>
    <row r="26" spans="1:39" ht="15" customHeight="1" thickBot="1" x14ac:dyDescent="0.25">
      <c r="A26" s="168"/>
      <c r="B26" s="184"/>
      <c r="C26" s="184"/>
      <c r="D26" s="184"/>
      <c r="E26" s="184"/>
      <c r="F26" s="184"/>
      <c r="G26" s="184"/>
      <c r="H26" s="184"/>
      <c r="I26" s="184"/>
      <c r="J26" s="184"/>
      <c r="K26" s="184"/>
      <c r="L26" s="184"/>
      <c r="M26" s="184"/>
      <c r="N26" s="185" t="s">
        <v>31</v>
      </c>
      <c r="O26" s="186"/>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row>
    <row r="27" spans="1:39" ht="39" thickBot="1" x14ac:dyDescent="0.25">
      <c r="A27" s="168"/>
      <c r="B27" s="187" t="s">
        <v>18</v>
      </c>
      <c r="C27" s="188"/>
      <c r="D27" s="188"/>
      <c r="E27" s="188"/>
      <c r="F27" s="188"/>
      <c r="G27" s="188"/>
      <c r="H27" s="188"/>
      <c r="I27" s="188"/>
      <c r="J27" s="188"/>
      <c r="K27" s="188"/>
      <c r="L27" s="188"/>
      <c r="M27" s="188"/>
      <c r="N27" s="188"/>
      <c r="O27" s="188" t="s">
        <v>30</v>
      </c>
      <c r="P27" s="188" t="s">
        <v>32</v>
      </c>
      <c r="Q27" s="188" t="s">
        <v>33</v>
      </c>
      <c r="R27" s="188" t="s">
        <v>34</v>
      </c>
      <c r="S27" s="188" t="s">
        <v>35</v>
      </c>
      <c r="T27" s="188" t="s">
        <v>36</v>
      </c>
      <c r="U27" s="188" t="s">
        <v>37</v>
      </c>
      <c r="V27" s="188" t="s">
        <v>38</v>
      </c>
      <c r="W27" s="188" t="s">
        <v>39</v>
      </c>
      <c r="X27" s="188" t="s">
        <v>40</v>
      </c>
      <c r="Y27" s="188" t="s">
        <v>41</v>
      </c>
      <c r="Z27" s="188" t="s">
        <v>42</v>
      </c>
      <c r="AA27" s="188" t="s">
        <v>43</v>
      </c>
      <c r="AB27" s="188" t="s">
        <v>44</v>
      </c>
      <c r="AC27" s="188" t="s">
        <v>45</v>
      </c>
      <c r="AD27" s="188" t="s">
        <v>46</v>
      </c>
      <c r="AE27" s="188" t="s">
        <v>47</v>
      </c>
      <c r="AF27" s="188" t="s">
        <v>48</v>
      </c>
      <c r="AG27" s="188" t="s">
        <v>49</v>
      </c>
      <c r="AH27" s="189" t="s">
        <v>50</v>
      </c>
      <c r="AI27" s="168"/>
      <c r="AJ27" s="190" t="s">
        <v>173</v>
      </c>
      <c r="AK27" s="191" t="s">
        <v>174</v>
      </c>
      <c r="AL27" s="191" t="s">
        <v>175</v>
      </c>
      <c r="AM27" s="192" t="s">
        <v>21</v>
      </c>
    </row>
    <row r="28" spans="1:39" ht="12.75" customHeight="1" thickBot="1" x14ac:dyDescent="0.25">
      <c r="A28" s="168"/>
      <c r="B28" s="193"/>
      <c r="C28" s="181"/>
      <c r="D28" s="181"/>
      <c r="E28" s="181"/>
      <c r="F28" s="181"/>
      <c r="G28" s="181"/>
      <c r="H28" s="181"/>
      <c r="I28" s="181"/>
      <c r="J28" s="181"/>
      <c r="K28" s="181"/>
      <c r="L28" s="181"/>
      <c r="M28" s="181"/>
      <c r="N28" s="194" t="s">
        <v>172</v>
      </c>
      <c r="O28" s="195"/>
      <c r="P28" s="195"/>
      <c r="Q28" s="195"/>
      <c r="R28" s="195"/>
      <c r="S28" s="195"/>
      <c r="T28" s="195"/>
      <c r="U28" s="195"/>
      <c r="V28" s="195"/>
      <c r="W28" s="195"/>
      <c r="X28" s="195"/>
      <c r="Y28" s="195"/>
      <c r="Z28" s="195"/>
      <c r="AA28" s="195"/>
      <c r="AB28" s="195"/>
      <c r="AC28" s="195"/>
      <c r="AD28" s="195"/>
      <c r="AE28" s="195"/>
      <c r="AF28" s="195"/>
      <c r="AG28" s="195"/>
      <c r="AH28" s="196"/>
      <c r="AI28" s="168"/>
      <c r="AJ28" s="632"/>
      <c r="AK28" s="633"/>
      <c r="AL28" s="633"/>
      <c r="AM28" s="634"/>
    </row>
    <row r="29" spans="1:39" s="197" customFormat="1" x14ac:dyDescent="0.25">
      <c r="A29" s="170"/>
      <c r="B29" s="616">
        <v>1</v>
      </c>
      <c r="C29" s="642" t="s">
        <v>329</v>
      </c>
      <c r="D29" s="588"/>
      <c r="E29" s="588"/>
      <c r="F29" s="588"/>
      <c r="G29" s="588"/>
      <c r="H29" s="588"/>
      <c r="I29" s="588"/>
      <c r="J29" s="588"/>
      <c r="K29" s="588"/>
      <c r="L29" s="588"/>
      <c r="M29" s="588"/>
      <c r="N29" s="589"/>
      <c r="O29" s="579"/>
      <c r="P29" s="579"/>
      <c r="Q29" s="579"/>
      <c r="R29" s="579"/>
      <c r="S29" s="579"/>
      <c r="T29" s="579"/>
      <c r="U29" s="579"/>
      <c r="V29" s="635"/>
      <c r="W29" s="579"/>
      <c r="X29" s="579"/>
      <c r="Y29" s="635"/>
      <c r="Z29" s="579"/>
      <c r="AA29" s="579"/>
      <c r="AB29" s="579"/>
      <c r="AC29" s="579"/>
      <c r="AD29" s="579"/>
      <c r="AE29" s="579"/>
      <c r="AF29" s="579"/>
      <c r="AG29" s="579"/>
      <c r="AH29" s="577"/>
      <c r="AI29" s="170"/>
      <c r="AJ29" s="605">
        <f>COUNTIF(O29:AH29,"1")</f>
        <v>0</v>
      </c>
      <c r="AK29" s="603">
        <f>COUNTIF(O29:AH29,"0")</f>
        <v>0</v>
      </c>
      <c r="AL29" s="603">
        <f>SUM(AJ29:AK29)</f>
        <v>0</v>
      </c>
      <c r="AM29" s="601" t="str">
        <f>IF(AL29=0," ",SUM(AJ29/AL29))</f>
        <v xml:space="preserve"> </v>
      </c>
    </row>
    <row r="30" spans="1:39" s="197" customFormat="1" x14ac:dyDescent="0.25">
      <c r="A30" s="170"/>
      <c r="B30" s="617"/>
      <c r="C30" s="645" t="s">
        <v>330</v>
      </c>
      <c r="D30" s="646"/>
      <c r="E30" s="646"/>
      <c r="F30" s="646"/>
      <c r="G30" s="646"/>
      <c r="H30" s="646"/>
      <c r="I30" s="646"/>
      <c r="J30" s="646"/>
      <c r="K30" s="646"/>
      <c r="L30" s="646"/>
      <c r="M30" s="646"/>
      <c r="N30" s="647"/>
      <c r="O30" s="580"/>
      <c r="P30" s="580"/>
      <c r="Q30" s="580"/>
      <c r="R30" s="580"/>
      <c r="S30" s="580"/>
      <c r="T30" s="580"/>
      <c r="U30" s="580"/>
      <c r="V30" s="580"/>
      <c r="W30" s="580"/>
      <c r="X30" s="580"/>
      <c r="Y30" s="580"/>
      <c r="Z30" s="580"/>
      <c r="AA30" s="580"/>
      <c r="AB30" s="580"/>
      <c r="AC30" s="580"/>
      <c r="AD30" s="580"/>
      <c r="AE30" s="580"/>
      <c r="AF30" s="580"/>
      <c r="AG30" s="580"/>
      <c r="AH30" s="578"/>
      <c r="AI30" s="170"/>
      <c r="AJ30" s="606"/>
      <c r="AK30" s="604"/>
      <c r="AL30" s="604"/>
      <c r="AM30" s="602"/>
    </row>
    <row r="31" spans="1:39" x14ac:dyDescent="0.2">
      <c r="A31" s="168"/>
      <c r="B31" s="198">
        <v>1.1000000000000001</v>
      </c>
      <c r="C31" s="641" t="s">
        <v>178</v>
      </c>
      <c r="D31" s="641"/>
      <c r="E31" s="641"/>
      <c r="F31" s="641"/>
      <c r="G31" s="641"/>
      <c r="H31" s="641"/>
      <c r="I31" s="641"/>
      <c r="J31" s="641"/>
      <c r="K31" s="641"/>
      <c r="L31" s="641"/>
      <c r="M31" s="641"/>
      <c r="N31" s="641"/>
      <c r="O31" s="359"/>
      <c r="P31" s="359"/>
      <c r="Q31" s="359"/>
      <c r="R31" s="359"/>
      <c r="S31" s="359"/>
      <c r="T31" s="359"/>
      <c r="U31" s="359"/>
      <c r="V31" s="359"/>
      <c r="W31" s="359"/>
      <c r="X31" s="359"/>
      <c r="Y31" s="359"/>
      <c r="Z31" s="359"/>
      <c r="AA31" s="359"/>
      <c r="AB31" s="359"/>
      <c r="AC31" s="359"/>
      <c r="AD31" s="359"/>
      <c r="AE31" s="359"/>
      <c r="AF31" s="359"/>
      <c r="AG31" s="359"/>
      <c r="AH31" s="360"/>
      <c r="AI31" s="168"/>
      <c r="AJ31" s="364">
        <f>COUNTA(O31:AH31)</f>
        <v>0</v>
      </c>
      <c r="AK31" s="351"/>
      <c r="AL31" s="351">
        <f>COUNTIF(O29:AH30,"1")</f>
        <v>0</v>
      </c>
      <c r="AM31" s="357" t="e">
        <f>SUM(AJ31/AL31)</f>
        <v>#DIV/0!</v>
      </c>
    </row>
    <row r="32" spans="1:39" x14ac:dyDescent="0.2">
      <c r="A32" s="168"/>
      <c r="B32" s="636">
        <v>1.2</v>
      </c>
      <c r="C32" s="411" t="s">
        <v>509</v>
      </c>
      <c r="D32" s="643"/>
      <c r="E32" s="643"/>
      <c r="F32" s="643"/>
      <c r="G32" s="643"/>
      <c r="H32" s="643"/>
      <c r="I32" s="643"/>
      <c r="J32" s="643"/>
      <c r="K32" s="643"/>
      <c r="L32" s="643"/>
      <c r="M32" s="643"/>
      <c r="N32" s="644"/>
      <c r="O32" s="597"/>
      <c r="P32" s="597"/>
      <c r="Q32" s="597"/>
      <c r="R32" s="597"/>
      <c r="S32" s="597"/>
      <c r="T32" s="597"/>
      <c r="U32" s="597"/>
      <c r="V32" s="597"/>
      <c r="W32" s="597"/>
      <c r="X32" s="597"/>
      <c r="Y32" s="597"/>
      <c r="Z32" s="597"/>
      <c r="AA32" s="597"/>
      <c r="AB32" s="597"/>
      <c r="AC32" s="597"/>
      <c r="AD32" s="597"/>
      <c r="AE32" s="597"/>
      <c r="AF32" s="597"/>
      <c r="AG32" s="597"/>
      <c r="AH32" s="714"/>
      <c r="AI32" s="168"/>
      <c r="AJ32" s="712">
        <f>COUNTIFS(O29:AH29,"1",O32:AH32,"1")</f>
        <v>0</v>
      </c>
      <c r="AK32" s="710">
        <f>COUNTIFS(O29:AH29,"1",O32:AH32,"0")</f>
        <v>0</v>
      </c>
      <c r="AL32" s="710">
        <f>SUM(AJ32:AK32)</f>
        <v>0</v>
      </c>
      <c r="AM32" s="708" t="str">
        <f>IF(AL32=0," ",SUM(AJ32/AL32))</f>
        <v xml:space="preserve"> </v>
      </c>
    </row>
    <row r="33" spans="1:39" ht="13.5" thickBot="1" x14ac:dyDescent="0.25">
      <c r="A33" s="168"/>
      <c r="B33" s="637"/>
      <c r="C33" s="638" t="s">
        <v>331</v>
      </c>
      <c r="D33" s="639"/>
      <c r="E33" s="639"/>
      <c r="F33" s="639"/>
      <c r="G33" s="639"/>
      <c r="H33" s="639"/>
      <c r="I33" s="639"/>
      <c r="J33" s="639"/>
      <c r="K33" s="639"/>
      <c r="L33" s="639"/>
      <c r="M33" s="639"/>
      <c r="N33" s="640"/>
      <c r="O33" s="598"/>
      <c r="P33" s="598"/>
      <c r="Q33" s="598"/>
      <c r="R33" s="598"/>
      <c r="S33" s="598"/>
      <c r="T33" s="598"/>
      <c r="U33" s="598"/>
      <c r="V33" s="598"/>
      <c r="W33" s="598"/>
      <c r="X33" s="598"/>
      <c r="Y33" s="598"/>
      <c r="Z33" s="598"/>
      <c r="AA33" s="598"/>
      <c r="AB33" s="598"/>
      <c r="AC33" s="598"/>
      <c r="AD33" s="598"/>
      <c r="AE33" s="598"/>
      <c r="AF33" s="598"/>
      <c r="AG33" s="598"/>
      <c r="AH33" s="715"/>
      <c r="AI33" s="168"/>
      <c r="AJ33" s="713"/>
      <c r="AK33" s="711"/>
      <c r="AL33" s="711"/>
      <c r="AM33" s="709"/>
    </row>
    <row r="34" spans="1:39" ht="12.75" customHeight="1" x14ac:dyDescent="0.2">
      <c r="A34" s="168"/>
      <c r="B34" s="201">
        <v>2</v>
      </c>
      <c r="C34" s="590" t="s">
        <v>154</v>
      </c>
      <c r="D34" s="590"/>
      <c r="E34" s="590"/>
      <c r="F34" s="590"/>
      <c r="G34" s="590"/>
      <c r="H34" s="590"/>
      <c r="I34" s="590"/>
      <c r="J34" s="590"/>
      <c r="K34" s="590"/>
      <c r="L34" s="590"/>
      <c r="M34" s="590"/>
      <c r="N34" s="590"/>
      <c r="O34" s="202"/>
      <c r="P34" s="202"/>
      <c r="Q34" s="202"/>
      <c r="R34" s="202"/>
      <c r="S34" s="202"/>
      <c r="T34" s="202"/>
      <c r="U34" s="202"/>
      <c r="V34" s="202"/>
      <c r="W34" s="202"/>
      <c r="X34" s="202"/>
      <c r="Y34" s="202"/>
      <c r="Z34" s="202"/>
      <c r="AA34" s="202"/>
      <c r="AB34" s="202"/>
      <c r="AC34" s="202"/>
      <c r="AD34" s="202"/>
      <c r="AE34" s="202"/>
      <c r="AF34" s="202"/>
      <c r="AG34" s="202"/>
      <c r="AH34" s="203"/>
      <c r="AI34" s="168"/>
      <c r="AJ34" s="204">
        <f>COUNTIFS(O29:AH29,"1",O34:AH34,"1")</f>
        <v>0</v>
      </c>
      <c r="AK34" s="205">
        <f>COUNTIFS(O29:AH29,"1",O34:AH34,"0")</f>
        <v>0</v>
      </c>
      <c r="AL34" s="205">
        <f t="shared" ref="AL34:AL47" si="0">SUM(AJ34:AK34)</f>
        <v>0</v>
      </c>
      <c r="AM34" s="206" t="str">
        <f>IF(AL34=0," ",SUM(AJ34/AL34))</f>
        <v xml:space="preserve"> </v>
      </c>
    </row>
    <row r="35" spans="1:39" ht="12.75" customHeight="1" thickBot="1" x14ac:dyDescent="0.25">
      <c r="A35" s="168"/>
      <c r="B35" s="207">
        <v>2.1</v>
      </c>
      <c r="C35" s="591" t="s">
        <v>312</v>
      </c>
      <c r="D35" s="591"/>
      <c r="E35" s="591"/>
      <c r="F35" s="591"/>
      <c r="G35" s="591"/>
      <c r="H35" s="591"/>
      <c r="I35" s="591"/>
      <c r="J35" s="591"/>
      <c r="K35" s="591"/>
      <c r="L35" s="591"/>
      <c r="M35" s="591"/>
      <c r="N35" s="591"/>
      <c r="O35" s="208"/>
      <c r="P35" s="208"/>
      <c r="Q35" s="208"/>
      <c r="R35" s="208"/>
      <c r="S35" s="208"/>
      <c r="T35" s="208"/>
      <c r="U35" s="208"/>
      <c r="V35" s="208"/>
      <c r="W35" s="208"/>
      <c r="X35" s="208"/>
      <c r="Y35" s="208"/>
      <c r="Z35" s="208"/>
      <c r="AA35" s="208"/>
      <c r="AB35" s="208"/>
      <c r="AC35" s="208"/>
      <c r="AD35" s="208"/>
      <c r="AE35" s="208"/>
      <c r="AF35" s="208"/>
      <c r="AG35" s="208"/>
      <c r="AH35" s="209"/>
      <c r="AI35" s="168"/>
      <c r="AJ35" s="210">
        <f>COUNTIFS(O29:AH29,"1",O34:AH34,"1",O35:AH35,"1")</f>
        <v>0</v>
      </c>
      <c r="AK35" s="211">
        <f>COUNTIFS(O29:AH29,"1",O34:AH34,"1",O35:AH35,"0")</f>
        <v>0</v>
      </c>
      <c r="AL35" s="211">
        <f t="shared" si="0"/>
        <v>0</v>
      </c>
      <c r="AM35" s="212" t="str">
        <f>IF(AL35=0," ",SUM(AJ35/AL35))</f>
        <v xml:space="preserve"> </v>
      </c>
    </row>
    <row r="36" spans="1:39" ht="25.5" customHeight="1" x14ac:dyDescent="0.2">
      <c r="A36" s="168"/>
      <c r="B36" s="616">
        <v>3</v>
      </c>
      <c r="C36" s="587" t="s">
        <v>328</v>
      </c>
      <c r="D36" s="588"/>
      <c r="E36" s="588"/>
      <c r="F36" s="588"/>
      <c r="G36" s="588"/>
      <c r="H36" s="588"/>
      <c r="I36" s="588"/>
      <c r="J36" s="588"/>
      <c r="K36" s="588"/>
      <c r="L36" s="588"/>
      <c r="M36" s="588"/>
      <c r="N36" s="589"/>
      <c r="O36" s="213"/>
      <c r="P36" s="213"/>
      <c r="Q36" s="213"/>
      <c r="R36" s="213"/>
      <c r="S36" s="213"/>
      <c r="T36" s="213"/>
      <c r="U36" s="213"/>
      <c r="V36" s="213"/>
      <c r="W36" s="213"/>
      <c r="X36" s="213"/>
      <c r="Y36" s="213"/>
      <c r="Z36" s="213"/>
      <c r="AA36" s="213"/>
      <c r="AB36" s="213"/>
      <c r="AC36" s="213"/>
      <c r="AD36" s="213"/>
      <c r="AE36" s="213"/>
      <c r="AF36" s="213"/>
      <c r="AG36" s="213"/>
      <c r="AH36" s="214"/>
      <c r="AI36" s="168"/>
      <c r="AJ36" s="669"/>
      <c r="AK36" s="670"/>
      <c r="AL36" s="670"/>
      <c r="AM36" s="671"/>
    </row>
    <row r="37" spans="1:39" ht="51" customHeight="1" x14ac:dyDescent="0.2">
      <c r="A37" s="168"/>
      <c r="B37" s="691"/>
      <c r="C37" s="703" t="s">
        <v>515</v>
      </c>
      <c r="D37" s="646"/>
      <c r="E37" s="646"/>
      <c r="F37" s="646"/>
      <c r="G37" s="646"/>
      <c r="H37" s="646"/>
      <c r="I37" s="646"/>
      <c r="J37" s="646"/>
      <c r="K37" s="646"/>
      <c r="L37" s="646"/>
      <c r="M37" s="646"/>
      <c r="N37" s="647"/>
      <c r="O37" s="337"/>
      <c r="P37" s="337"/>
      <c r="Q37" s="337"/>
      <c r="R37" s="337"/>
      <c r="S37" s="337"/>
      <c r="T37" s="337"/>
      <c r="U37" s="337"/>
      <c r="V37" s="337"/>
      <c r="W37" s="337"/>
      <c r="X37" s="337"/>
      <c r="Y37" s="337"/>
      <c r="Z37" s="337"/>
      <c r="AA37" s="337"/>
      <c r="AB37" s="337"/>
      <c r="AC37" s="337"/>
      <c r="AD37" s="337"/>
      <c r="AE37" s="337"/>
      <c r="AF37" s="337"/>
      <c r="AG37" s="337"/>
      <c r="AH37" s="338"/>
      <c r="AI37" s="168"/>
      <c r="AJ37" s="648"/>
      <c r="AK37" s="649"/>
      <c r="AL37" s="649"/>
      <c r="AM37" s="650"/>
    </row>
    <row r="38" spans="1:39" ht="12.75" customHeight="1" x14ac:dyDescent="0.2">
      <c r="A38" s="168"/>
      <c r="B38" s="692"/>
      <c r="C38" s="592" t="s">
        <v>168</v>
      </c>
      <c r="D38" s="593"/>
      <c r="E38" s="593"/>
      <c r="F38" s="593"/>
      <c r="G38" s="593"/>
      <c r="H38" s="593"/>
      <c r="I38" s="593"/>
      <c r="J38" s="593"/>
      <c r="K38" s="593"/>
      <c r="L38" s="593"/>
      <c r="M38" s="593"/>
      <c r="N38" s="593"/>
      <c r="O38" s="215"/>
      <c r="P38" s="215"/>
      <c r="Q38" s="215"/>
      <c r="R38" s="215"/>
      <c r="S38" s="215"/>
      <c r="T38" s="215"/>
      <c r="U38" s="215"/>
      <c r="V38" s="215"/>
      <c r="W38" s="215"/>
      <c r="X38" s="215"/>
      <c r="Y38" s="215"/>
      <c r="Z38" s="215"/>
      <c r="AA38" s="215"/>
      <c r="AB38" s="215"/>
      <c r="AC38" s="215"/>
      <c r="AD38" s="215"/>
      <c r="AE38" s="215"/>
      <c r="AF38" s="215"/>
      <c r="AG38" s="334"/>
      <c r="AH38" s="332"/>
      <c r="AI38" s="168"/>
      <c r="AJ38" s="218">
        <f>COUNTIFS(O29:AH29,"1",O38:AH38,"1")</f>
        <v>0</v>
      </c>
      <c r="AK38" s="199">
        <f>COUNTIFS(O29:AH29,"1",O38:AH38,"0")</f>
        <v>0</v>
      </c>
      <c r="AL38" s="199">
        <f t="shared" si="0"/>
        <v>0</v>
      </c>
      <c r="AM38" s="219" t="str">
        <f t="shared" ref="AM38:AM47" si="1">IF(AL38=0," ",SUM(AJ38/AL38))</f>
        <v xml:space="preserve"> </v>
      </c>
    </row>
    <row r="39" spans="1:39" ht="12.75" customHeight="1" x14ac:dyDescent="0.2">
      <c r="A39" s="168"/>
      <c r="B39" s="692"/>
      <c r="C39" s="736" t="s">
        <v>339</v>
      </c>
      <c r="D39" s="737"/>
      <c r="E39" s="737"/>
      <c r="F39" s="737"/>
      <c r="G39" s="737"/>
      <c r="H39" s="737"/>
      <c r="I39" s="737"/>
      <c r="J39" s="737"/>
      <c r="K39" s="737"/>
      <c r="L39" s="737"/>
      <c r="M39" s="737"/>
      <c r="N39" s="737"/>
      <c r="O39" s="742"/>
      <c r="P39" s="741"/>
      <c r="Q39" s="741"/>
      <c r="R39" s="741"/>
      <c r="S39" s="741"/>
      <c r="T39" s="741"/>
      <c r="U39" s="741"/>
      <c r="V39" s="741"/>
      <c r="W39" s="741"/>
      <c r="X39" s="741"/>
      <c r="Y39" s="741"/>
      <c r="Z39" s="741"/>
      <c r="AA39" s="741"/>
      <c r="AB39" s="741"/>
      <c r="AC39" s="741"/>
      <c r="AD39" s="741"/>
      <c r="AE39" s="741"/>
      <c r="AF39" s="741"/>
      <c r="AG39" s="732"/>
      <c r="AH39" s="738"/>
      <c r="AI39" s="168"/>
      <c r="AJ39" s="606">
        <f>COUNTIFS(O29:AH29,"1",O39:AH39,"1")</f>
        <v>0</v>
      </c>
      <c r="AK39" s="604">
        <f>COUNTIFS(O29:AH29,"1",O39:AH39,"0")</f>
        <v>0</v>
      </c>
      <c r="AL39" s="604">
        <f>SUM(AJ39:AK39)</f>
        <v>0</v>
      </c>
      <c r="AM39" s="602" t="str">
        <f t="shared" ref="AM39" si="2">IF(AL39=0," ",SUM(AJ39/AL39))</f>
        <v xml:space="preserve"> </v>
      </c>
    </row>
    <row r="40" spans="1:39" ht="12.75" customHeight="1" x14ac:dyDescent="0.2">
      <c r="A40" s="168"/>
      <c r="B40" s="691"/>
      <c r="C40" s="705" t="s">
        <v>511</v>
      </c>
      <c r="D40" s="706"/>
      <c r="E40" s="706"/>
      <c r="F40" s="706"/>
      <c r="G40" s="706"/>
      <c r="H40" s="706"/>
      <c r="I40" s="706"/>
      <c r="J40" s="706"/>
      <c r="K40" s="706"/>
      <c r="L40" s="706"/>
      <c r="M40" s="706"/>
      <c r="N40" s="707"/>
      <c r="O40" s="580"/>
      <c r="P40" s="580"/>
      <c r="Q40" s="580"/>
      <c r="R40" s="580"/>
      <c r="S40" s="580"/>
      <c r="T40" s="580"/>
      <c r="U40" s="580"/>
      <c r="V40" s="580"/>
      <c r="W40" s="580"/>
      <c r="X40" s="580"/>
      <c r="Y40" s="580"/>
      <c r="Z40" s="580"/>
      <c r="AA40" s="580"/>
      <c r="AB40" s="580"/>
      <c r="AC40" s="580"/>
      <c r="AD40" s="580"/>
      <c r="AE40" s="580"/>
      <c r="AF40" s="580"/>
      <c r="AG40" s="717"/>
      <c r="AH40" s="739"/>
      <c r="AI40" s="168"/>
      <c r="AJ40" s="712"/>
      <c r="AK40" s="710"/>
      <c r="AL40" s="710"/>
      <c r="AM40" s="708"/>
    </row>
    <row r="41" spans="1:39" ht="12.75" customHeight="1" x14ac:dyDescent="0.2">
      <c r="A41" s="168"/>
      <c r="B41" s="691"/>
      <c r="C41" s="594" t="s">
        <v>289</v>
      </c>
      <c r="D41" s="595"/>
      <c r="E41" s="595"/>
      <c r="F41" s="595"/>
      <c r="G41" s="595"/>
      <c r="H41" s="595"/>
      <c r="I41" s="595"/>
      <c r="J41" s="595"/>
      <c r="K41" s="595"/>
      <c r="L41" s="595"/>
      <c r="M41" s="595"/>
      <c r="N41" s="596"/>
      <c r="O41" s="743"/>
      <c r="P41" s="741"/>
      <c r="Q41" s="741"/>
      <c r="R41" s="742"/>
      <c r="S41" s="742"/>
      <c r="T41" s="741"/>
      <c r="U41" s="741"/>
      <c r="V41" s="741"/>
      <c r="W41" s="741"/>
      <c r="X41" s="741"/>
      <c r="Y41" s="742"/>
      <c r="Z41" s="741"/>
      <c r="AA41" s="741"/>
      <c r="AB41" s="741"/>
      <c r="AC41" s="741"/>
      <c r="AD41" s="741"/>
      <c r="AE41" s="741"/>
      <c r="AF41" s="741"/>
      <c r="AG41" s="732"/>
      <c r="AH41" s="745"/>
      <c r="AI41" s="168"/>
      <c r="AJ41" s="606">
        <f>COUNTIFS(O29:AH29,"1",O41:AH41,"1")</f>
        <v>0</v>
      </c>
      <c r="AK41" s="604">
        <f>COUNTIFS(O29:AH29,"1",O41:AH41,"0")</f>
        <v>0</v>
      </c>
      <c r="AL41" s="604">
        <f t="shared" si="0"/>
        <v>0</v>
      </c>
      <c r="AM41" s="602" t="str">
        <f t="shared" si="1"/>
        <v xml:space="preserve"> </v>
      </c>
    </row>
    <row r="42" spans="1:39" ht="12.75" customHeight="1" x14ac:dyDescent="0.2">
      <c r="A42" s="168"/>
      <c r="B42" s="691"/>
      <c r="C42" s="705" t="s">
        <v>511</v>
      </c>
      <c r="D42" s="706"/>
      <c r="E42" s="706"/>
      <c r="F42" s="706"/>
      <c r="G42" s="706"/>
      <c r="H42" s="706"/>
      <c r="I42" s="706"/>
      <c r="J42" s="706"/>
      <c r="K42" s="706"/>
      <c r="L42" s="706"/>
      <c r="M42" s="706"/>
      <c r="N42" s="707"/>
      <c r="O42" s="744"/>
      <c r="P42" s="580"/>
      <c r="Q42" s="580"/>
      <c r="R42" s="580"/>
      <c r="S42" s="580"/>
      <c r="T42" s="580"/>
      <c r="U42" s="580"/>
      <c r="V42" s="580"/>
      <c r="W42" s="580"/>
      <c r="X42" s="580"/>
      <c r="Y42" s="580"/>
      <c r="Z42" s="580"/>
      <c r="AA42" s="580"/>
      <c r="AB42" s="580"/>
      <c r="AC42" s="580"/>
      <c r="AD42" s="580"/>
      <c r="AE42" s="580"/>
      <c r="AF42" s="580"/>
      <c r="AG42" s="717"/>
      <c r="AH42" s="739"/>
      <c r="AI42" s="168"/>
      <c r="AJ42" s="712"/>
      <c r="AK42" s="710"/>
      <c r="AL42" s="710"/>
      <c r="AM42" s="708"/>
    </row>
    <row r="43" spans="1:39" ht="12.75" customHeight="1" x14ac:dyDescent="0.2">
      <c r="A43" s="168"/>
      <c r="B43" s="691"/>
      <c r="C43" s="594" t="s">
        <v>290</v>
      </c>
      <c r="D43" s="595"/>
      <c r="E43" s="595"/>
      <c r="F43" s="595"/>
      <c r="G43" s="595"/>
      <c r="H43" s="595"/>
      <c r="I43" s="595"/>
      <c r="J43" s="595"/>
      <c r="K43" s="595"/>
      <c r="L43" s="595"/>
      <c r="M43" s="595"/>
      <c r="N43" s="596"/>
      <c r="O43" s="743"/>
      <c r="P43" s="741"/>
      <c r="Q43" s="741"/>
      <c r="R43" s="742"/>
      <c r="S43" s="741"/>
      <c r="T43" s="741"/>
      <c r="U43" s="741"/>
      <c r="V43" s="741"/>
      <c r="W43" s="741"/>
      <c r="X43" s="741"/>
      <c r="Y43" s="742"/>
      <c r="Z43" s="741"/>
      <c r="AA43" s="741"/>
      <c r="AB43" s="741"/>
      <c r="AC43" s="741"/>
      <c r="AD43" s="741"/>
      <c r="AE43" s="741"/>
      <c r="AF43" s="741"/>
      <c r="AG43" s="732"/>
      <c r="AH43" s="745"/>
      <c r="AI43" s="168"/>
      <c r="AJ43" s="606">
        <f>COUNTIFS(O29:AH29,"1",O43:AH43,"1")</f>
        <v>0</v>
      </c>
      <c r="AK43" s="604">
        <f>COUNTIFS(O29:AH29,"1",O43:AH43,"0")</f>
        <v>0</v>
      </c>
      <c r="AL43" s="604">
        <f t="shared" si="0"/>
        <v>0</v>
      </c>
      <c r="AM43" s="602" t="str">
        <f t="shared" si="1"/>
        <v xml:space="preserve"> </v>
      </c>
    </row>
    <row r="44" spans="1:39" ht="12.75" customHeight="1" x14ac:dyDescent="0.2">
      <c r="A44" s="168"/>
      <c r="B44" s="691"/>
      <c r="C44" s="705" t="s">
        <v>511</v>
      </c>
      <c r="D44" s="706"/>
      <c r="E44" s="706"/>
      <c r="F44" s="706"/>
      <c r="G44" s="706"/>
      <c r="H44" s="706"/>
      <c r="I44" s="706"/>
      <c r="J44" s="706"/>
      <c r="K44" s="706"/>
      <c r="L44" s="706"/>
      <c r="M44" s="706"/>
      <c r="N44" s="707"/>
      <c r="O44" s="744"/>
      <c r="P44" s="580"/>
      <c r="Q44" s="580"/>
      <c r="R44" s="580"/>
      <c r="S44" s="580"/>
      <c r="T44" s="580"/>
      <c r="U44" s="580"/>
      <c r="V44" s="580"/>
      <c r="W44" s="580"/>
      <c r="X44" s="580"/>
      <c r="Y44" s="580"/>
      <c r="Z44" s="580"/>
      <c r="AA44" s="580"/>
      <c r="AB44" s="580"/>
      <c r="AC44" s="580"/>
      <c r="AD44" s="580"/>
      <c r="AE44" s="580"/>
      <c r="AF44" s="580"/>
      <c r="AG44" s="717"/>
      <c r="AH44" s="739"/>
      <c r="AI44" s="168"/>
      <c r="AJ44" s="712"/>
      <c r="AK44" s="710"/>
      <c r="AL44" s="710"/>
      <c r="AM44" s="708"/>
    </row>
    <row r="45" spans="1:39" ht="12.75" hidden="1" customHeight="1" x14ac:dyDescent="0.2">
      <c r="A45" s="168"/>
      <c r="B45" s="692"/>
      <c r="C45" s="367"/>
      <c r="D45" s="367"/>
      <c r="E45" s="367"/>
      <c r="F45" s="367"/>
      <c r="G45" s="367"/>
      <c r="H45" s="367"/>
      <c r="I45" s="367"/>
      <c r="J45" s="367"/>
      <c r="K45" s="367"/>
      <c r="L45" s="367"/>
      <c r="M45" s="367"/>
      <c r="N45" s="367"/>
      <c r="O45" s="200">
        <f>COUNTIF(O39:O44,"n/a")</f>
        <v>0</v>
      </c>
      <c r="P45" s="200">
        <f t="shared" ref="P45:AH45" si="3">COUNTIF(P39:P44,"n/a")</f>
        <v>0</v>
      </c>
      <c r="Q45" s="200">
        <f t="shared" si="3"/>
        <v>0</v>
      </c>
      <c r="R45" s="200">
        <f t="shared" si="3"/>
        <v>0</v>
      </c>
      <c r="S45" s="200">
        <f t="shared" si="3"/>
        <v>0</v>
      </c>
      <c r="T45" s="200">
        <f t="shared" si="3"/>
        <v>0</v>
      </c>
      <c r="U45" s="200">
        <f t="shared" si="3"/>
        <v>0</v>
      </c>
      <c r="V45" s="200">
        <f t="shared" si="3"/>
        <v>0</v>
      </c>
      <c r="W45" s="200">
        <f t="shared" si="3"/>
        <v>0</v>
      </c>
      <c r="X45" s="200">
        <f t="shared" si="3"/>
        <v>0</v>
      </c>
      <c r="Y45" s="200">
        <f t="shared" si="3"/>
        <v>0</v>
      </c>
      <c r="Z45" s="200">
        <f t="shared" si="3"/>
        <v>0</v>
      </c>
      <c r="AA45" s="200">
        <f t="shared" si="3"/>
        <v>0</v>
      </c>
      <c r="AB45" s="200">
        <f t="shared" si="3"/>
        <v>0</v>
      </c>
      <c r="AC45" s="200">
        <f t="shared" si="3"/>
        <v>0</v>
      </c>
      <c r="AD45" s="200">
        <f t="shared" si="3"/>
        <v>0</v>
      </c>
      <c r="AE45" s="200">
        <f t="shared" si="3"/>
        <v>0</v>
      </c>
      <c r="AF45" s="200">
        <f t="shared" si="3"/>
        <v>0</v>
      </c>
      <c r="AG45" s="200">
        <f t="shared" si="3"/>
        <v>0</v>
      </c>
      <c r="AH45" s="200">
        <f t="shared" si="3"/>
        <v>0</v>
      </c>
      <c r="AI45" s="168"/>
      <c r="AJ45" s="361">
        <f>COUNTIFS(O31:AH31,"Combination system - NEWT",O45:AH45,"3")</f>
        <v>0</v>
      </c>
      <c r="AK45" s="358"/>
      <c r="AL45" s="358"/>
      <c r="AM45" s="362"/>
    </row>
    <row r="46" spans="1:39" ht="12.75" customHeight="1" x14ac:dyDescent="0.2">
      <c r="A46" s="168"/>
      <c r="B46" s="692"/>
      <c r="C46" s="586" t="s">
        <v>170</v>
      </c>
      <c r="D46" s="581"/>
      <c r="E46" s="581"/>
      <c r="F46" s="581"/>
      <c r="G46" s="581"/>
      <c r="H46" s="581"/>
      <c r="I46" s="581"/>
      <c r="J46" s="581"/>
      <c r="K46" s="581"/>
      <c r="L46" s="581"/>
      <c r="M46" s="581"/>
      <c r="N46" s="581"/>
      <c r="O46" s="215"/>
      <c r="P46" s="215"/>
      <c r="Q46" s="215"/>
      <c r="R46" s="215"/>
      <c r="S46" s="215"/>
      <c r="T46" s="215"/>
      <c r="U46" s="215"/>
      <c r="V46" s="215"/>
      <c r="W46" s="215"/>
      <c r="X46" s="215"/>
      <c r="Y46" s="215"/>
      <c r="Z46" s="215"/>
      <c r="AA46" s="215"/>
      <c r="AB46" s="215"/>
      <c r="AC46" s="215"/>
      <c r="AD46" s="215"/>
      <c r="AE46" s="215"/>
      <c r="AF46" s="215"/>
      <c r="AG46" s="334"/>
      <c r="AH46" s="332"/>
      <c r="AI46" s="168"/>
      <c r="AJ46" s="218">
        <f>COUNTIFS(O29:AH29,"1",O46:AH46,"1")</f>
        <v>0</v>
      </c>
      <c r="AK46" s="199">
        <f>COUNTIFS(O29:AH29,"1",O46:AH46,"0")</f>
        <v>0</v>
      </c>
      <c r="AL46" s="199">
        <f t="shared" si="0"/>
        <v>0</v>
      </c>
      <c r="AM46" s="219" t="str">
        <f t="shared" si="1"/>
        <v xml:space="preserve"> </v>
      </c>
    </row>
    <row r="47" spans="1:39" ht="12.75" customHeight="1" x14ac:dyDescent="0.2">
      <c r="A47" s="168"/>
      <c r="B47" s="692"/>
      <c r="C47" s="596" t="s">
        <v>171</v>
      </c>
      <c r="D47" s="697"/>
      <c r="E47" s="697"/>
      <c r="F47" s="697"/>
      <c r="G47" s="697"/>
      <c r="H47" s="697"/>
      <c r="I47" s="697"/>
      <c r="J47" s="697"/>
      <c r="K47" s="697"/>
      <c r="L47" s="697"/>
      <c r="M47" s="697"/>
      <c r="N47" s="697"/>
      <c r="O47" s="215"/>
      <c r="P47" s="215"/>
      <c r="Q47" s="215"/>
      <c r="R47" s="215"/>
      <c r="S47" s="215"/>
      <c r="T47" s="215"/>
      <c r="U47" s="215"/>
      <c r="V47" s="215"/>
      <c r="W47" s="215"/>
      <c r="X47" s="215"/>
      <c r="Y47" s="215"/>
      <c r="Z47" s="215"/>
      <c r="AA47" s="215"/>
      <c r="AB47" s="215"/>
      <c r="AC47" s="215"/>
      <c r="AD47" s="215"/>
      <c r="AE47" s="215"/>
      <c r="AF47" s="215"/>
      <c r="AG47" s="334"/>
      <c r="AH47" s="332"/>
      <c r="AI47" s="168"/>
      <c r="AJ47" s="218">
        <f>COUNTIFS(O29:AH29,"1",O47:AH47,"1")</f>
        <v>0</v>
      </c>
      <c r="AK47" s="199">
        <f>COUNTIFS(O29:AH29,"1",O47:AH47,"0")</f>
        <v>0</v>
      </c>
      <c r="AL47" s="199">
        <f t="shared" si="0"/>
        <v>0</v>
      </c>
      <c r="AM47" s="219" t="str">
        <f t="shared" si="1"/>
        <v xml:space="preserve"> </v>
      </c>
    </row>
    <row r="48" spans="1:39" ht="12.75" hidden="1" customHeight="1" x14ac:dyDescent="0.2">
      <c r="A48" s="168"/>
      <c r="B48" s="691"/>
      <c r="C48" s="220"/>
      <c r="D48" s="221"/>
      <c r="E48" s="221"/>
      <c r="F48" s="221"/>
      <c r="G48" s="221"/>
      <c r="H48" s="221"/>
      <c r="I48" s="221"/>
      <c r="J48" s="221"/>
      <c r="K48" s="221"/>
      <c r="L48" s="221"/>
      <c r="M48" s="221"/>
      <c r="N48" s="222"/>
      <c r="O48" s="223">
        <f t="shared" ref="O48:AH48" si="4">SUM(O38:O47)</f>
        <v>0</v>
      </c>
      <c r="P48" s="223">
        <f t="shared" si="4"/>
        <v>0</v>
      </c>
      <c r="Q48" s="223">
        <f t="shared" si="4"/>
        <v>0</v>
      </c>
      <c r="R48" s="223">
        <f t="shared" si="4"/>
        <v>0</v>
      </c>
      <c r="S48" s="223">
        <f t="shared" si="4"/>
        <v>0</v>
      </c>
      <c r="T48" s="223">
        <f t="shared" si="4"/>
        <v>0</v>
      </c>
      <c r="U48" s="223">
        <f t="shared" si="4"/>
        <v>0</v>
      </c>
      <c r="V48" s="223">
        <f t="shared" si="4"/>
        <v>0</v>
      </c>
      <c r="W48" s="223">
        <f t="shared" si="4"/>
        <v>0</v>
      </c>
      <c r="X48" s="223">
        <f t="shared" si="4"/>
        <v>0</v>
      </c>
      <c r="Y48" s="223">
        <f t="shared" si="4"/>
        <v>0</v>
      </c>
      <c r="Z48" s="223">
        <f t="shared" si="4"/>
        <v>0</v>
      </c>
      <c r="AA48" s="223">
        <f t="shared" si="4"/>
        <v>0</v>
      </c>
      <c r="AB48" s="223">
        <f t="shared" si="4"/>
        <v>0</v>
      </c>
      <c r="AC48" s="223">
        <f t="shared" si="4"/>
        <v>0</v>
      </c>
      <c r="AD48" s="223">
        <f t="shared" si="4"/>
        <v>0</v>
      </c>
      <c r="AE48" s="223">
        <f t="shared" si="4"/>
        <v>0</v>
      </c>
      <c r="AF48" s="223">
        <f t="shared" si="4"/>
        <v>0</v>
      </c>
      <c r="AG48" s="223">
        <f t="shared" si="4"/>
        <v>0</v>
      </c>
      <c r="AH48" s="224">
        <f t="shared" si="4"/>
        <v>0</v>
      </c>
      <c r="AI48" s="168"/>
      <c r="AJ48" s="218">
        <f>COUNTIF(O48:AH48,"6")</f>
        <v>0</v>
      </c>
      <c r="AK48" s="199">
        <f>SUM(AL48-AJ48)</f>
        <v>0</v>
      </c>
      <c r="AL48" s="199">
        <f>COUNTIF(O48:AH48,"&gt;0")</f>
        <v>0</v>
      </c>
      <c r="AM48" s="219" t="str">
        <f>IF(AL48=0," ",SUM(AJ48/AL48))</f>
        <v xml:space="preserve"> </v>
      </c>
    </row>
    <row r="49" spans="1:39" ht="12.75" customHeight="1" x14ac:dyDescent="0.2">
      <c r="A49" s="168"/>
      <c r="B49" s="692"/>
      <c r="C49" s="581" t="s">
        <v>291</v>
      </c>
      <c r="D49" s="581"/>
      <c r="E49" s="581"/>
      <c r="F49" s="581"/>
      <c r="G49" s="581"/>
      <c r="H49" s="581"/>
      <c r="I49" s="581"/>
      <c r="J49" s="581"/>
      <c r="K49" s="581"/>
      <c r="L49" s="581"/>
      <c r="M49" s="581"/>
      <c r="N49" s="581"/>
      <c r="O49" s="334"/>
      <c r="P49" s="2"/>
      <c r="Q49" s="334"/>
      <c r="R49" s="334"/>
      <c r="S49" s="334"/>
      <c r="T49" s="334"/>
      <c r="U49" s="334"/>
      <c r="V49" s="334"/>
      <c r="W49" s="334"/>
      <c r="X49" s="334"/>
      <c r="Y49" s="334"/>
      <c r="Z49" s="334"/>
      <c r="AA49" s="334"/>
      <c r="AB49" s="334"/>
      <c r="AC49" s="334"/>
      <c r="AD49" s="334"/>
      <c r="AE49" s="334"/>
      <c r="AF49" s="334"/>
      <c r="AG49" s="334"/>
      <c r="AH49" s="332"/>
      <c r="AI49" s="168"/>
      <c r="AJ49" s="218">
        <f>COUNTIFS(O29:AH29,"1",O49:AH49,"1")</f>
        <v>0</v>
      </c>
      <c r="AK49" s="199">
        <f>COUNTIFS(O29:AH29,"1",O49:AH49,"0")</f>
        <v>0</v>
      </c>
      <c r="AL49" s="199">
        <f>SUM(AJ49:AK49)</f>
        <v>0</v>
      </c>
      <c r="AM49" s="219" t="str">
        <f t="shared" ref="AM49:AM57" si="5">IF(AL49=0," ",SUM(AJ49/AL49))</f>
        <v xml:space="preserve"> </v>
      </c>
    </row>
    <row r="50" spans="1:39" ht="12.75" customHeight="1" x14ac:dyDescent="0.2">
      <c r="A50" s="168"/>
      <c r="B50" s="692"/>
      <c r="C50" s="581" t="s">
        <v>340</v>
      </c>
      <c r="D50" s="581"/>
      <c r="E50" s="581"/>
      <c r="F50" s="581"/>
      <c r="G50" s="581"/>
      <c r="H50" s="581"/>
      <c r="I50" s="581"/>
      <c r="J50" s="581"/>
      <c r="K50" s="581"/>
      <c r="L50" s="581"/>
      <c r="M50" s="581"/>
      <c r="N50" s="581"/>
      <c r="O50" s="2"/>
      <c r="P50" s="2"/>
      <c r="Q50" s="334"/>
      <c r="R50" s="334"/>
      <c r="S50" s="334"/>
      <c r="T50" s="334"/>
      <c r="U50" s="334"/>
      <c r="V50" s="334"/>
      <c r="W50" s="334"/>
      <c r="X50" s="334"/>
      <c r="Y50" s="334"/>
      <c r="Z50" s="334"/>
      <c r="AA50" s="334"/>
      <c r="AB50" s="334"/>
      <c r="AC50" s="334"/>
      <c r="AD50" s="334"/>
      <c r="AE50" s="334"/>
      <c r="AF50" s="334"/>
      <c r="AG50" s="334"/>
      <c r="AH50" s="332"/>
      <c r="AI50" s="168"/>
      <c r="AJ50" s="218">
        <f>COUNTIFS(O29:AH29,"1",O50:AH50,"1")</f>
        <v>0</v>
      </c>
      <c r="AK50" s="199">
        <f>COUNTIFS(O29:AH29,"1",O50:AH50,"0")</f>
        <v>0</v>
      </c>
      <c r="AL50" s="199">
        <f t="shared" ref="AL50" si="6">SUM(AJ50:AK50)</f>
        <v>0</v>
      </c>
      <c r="AM50" s="219" t="str">
        <f t="shared" ref="AM50" si="7">IF(AL50=0," ",SUM(AJ50/AL50))</f>
        <v xml:space="preserve"> </v>
      </c>
    </row>
    <row r="51" spans="1:39" ht="12.75" customHeight="1" x14ac:dyDescent="0.2">
      <c r="A51" s="168"/>
      <c r="B51" s="692"/>
      <c r="C51" s="586" t="s">
        <v>292</v>
      </c>
      <c r="D51" s="581"/>
      <c r="E51" s="581"/>
      <c r="F51" s="581"/>
      <c r="G51" s="581"/>
      <c r="H51" s="581"/>
      <c r="I51" s="581"/>
      <c r="J51" s="581"/>
      <c r="K51" s="581"/>
      <c r="L51" s="581"/>
      <c r="M51" s="581"/>
      <c r="N51" s="581"/>
      <c r="O51" s="2"/>
      <c r="P51" s="2"/>
      <c r="Q51" s="2"/>
      <c r="R51" s="2"/>
      <c r="S51" s="334"/>
      <c r="T51" s="334"/>
      <c r="U51" s="334"/>
      <c r="V51" s="334"/>
      <c r="W51" s="334"/>
      <c r="X51" s="334"/>
      <c r="Y51" s="334"/>
      <c r="Z51" s="334"/>
      <c r="AA51" s="334"/>
      <c r="AB51" s="334"/>
      <c r="AC51" s="334"/>
      <c r="AD51" s="334"/>
      <c r="AE51" s="334"/>
      <c r="AF51" s="334"/>
      <c r="AG51" s="334"/>
      <c r="AH51" s="332"/>
      <c r="AI51" s="168"/>
      <c r="AJ51" s="218">
        <f>COUNTIFS(O29:AH29,"1",O51:AH51,"1")</f>
        <v>0</v>
      </c>
      <c r="AK51" s="199">
        <f>COUNTIFS(O29:AH29,"1",O51:AH51,"0")</f>
        <v>0</v>
      </c>
      <c r="AL51" s="199">
        <f t="shared" ref="AL51:AL60" si="8">SUM(AJ51:AK51)</f>
        <v>0</v>
      </c>
      <c r="AM51" s="219" t="str">
        <f t="shared" si="5"/>
        <v xml:space="preserve"> </v>
      </c>
    </row>
    <row r="52" spans="1:39" ht="12.75" customHeight="1" thickBot="1" x14ac:dyDescent="0.25">
      <c r="A52" s="168"/>
      <c r="B52" s="637"/>
      <c r="C52" s="672" t="s">
        <v>281</v>
      </c>
      <c r="D52" s="672"/>
      <c r="E52" s="672"/>
      <c r="F52" s="672"/>
      <c r="G52" s="672"/>
      <c r="H52" s="672"/>
      <c r="I52" s="672"/>
      <c r="J52" s="672"/>
      <c r="K52" s="672"/>
      <c r="L52" s="672"/>
      <c r="M52" s="672"/>
      <c r="N52" s="672"/>
      <c r="O52" s="335"/>
      <c r="P52" s="28"/>
      <c r="Q52" s="28"/>
      <c r="R52" s="335"/>
      <c r="S52" s="335"/>
      <c r="T52" s="335"/>
      <c r="U52" s="335"/>
      <c r="V52" s="335"/>
      <c r="W52" s="335"/>
      <c r="X52" s="335"/>
      <c r="Y52" s="335"/>
      <c r="Z52" s="335"/>
      <c r="AA52" s="335"/>
      <c r="AB52" s="335"/>
      <c r="AC52" s="335"/>
      <c r="AD52" s="335"/>
      <c r="AE52" s="335"/>
      <c r="AF52" s="335"/>
      <c r="AG52" s="335"/>
      <c r="AH52" s="333"/>
      <c r="AI52" s="168"/>
      <c r="AJ52" s="225">
        <f>COUNTIFS(O29:AH29,"1",O52:AH52,"1")</f>
        <v>0</v>
      </c>
      <c r="AK52" s="226">
        <f>COUNTIFS(O29:AH29,"1",O52:AH52,"0")</f>
        <v>0</v>
      </c>
      <c r="AL52" s="226">
        <f t="shared" si="8"/>
        <v>0</v>
      </c>
      <c r="AM52" s="227" t="str">
        <f t="shared" si="5"/>
        <v xml:space="preserve"> </v>
      </c>
    </row>
    <row r="53" spans="1:39" x14ac:dyDescent="0.2">
      <c r="A53" s="168"/>
      <c r="B53" s="698">
        <v>4</v>
      </c>
      <c r="C53" s="582" t="s">
        <v>333</v>
      </c>
      <c r="D53" s="583"/>
      <c r="E53" s="583"/>
      <c r="F53" s="583"/>
      <c r="G53" s="583"/>
      <c r="H53" s="583"/>
      <c r="I53" s="583"/>
      <c r="J53" s="583"/>
      <c r="K53" s="583"/>
      <c r="L53" s="583"/>
      <c r="M53" s="583"/>
      <c r="N53" s="584"/>
      <c r="O53" s="599"/>
      <c r="P53" s="716"/>
      <c r="Q53" s="599"/>
      <c r="R53" s="599"/>
      <c r="S53" s="599"/>
      <c r="T53" s="599"/>
      <c r="U53" s="599"/>
      <c r="V53" s="599"/>
      <c r="W53" s="599"/>
      <c r="X53" s="599"/>
      <c r="Y53" s="599"/>
      <c r="Z53" s="599"/>
      <c r="AA53" s="599"/>
      <c r="AB53" s="599"/>
      <c r="AC53" s="599"/>
      <c r="AD53" s="599"/>
      <c r="AE53" s="599"/>
      <c r="AF53" s="599"/>
      <c r="AG53" s="599"/>
      <c r="AH53" s="727"/>
      <c r="AI53" s="168"/>
      <c r="AJ53" s="725">
        <f>COUNTIFS(O29:AH29,"1",O53:AH53,"1")</f>
        <v>0</v>
      </c>
      <c r="AK53" s="723">
        <f>COUNTIFS(O29:AH29,"1",O53:AH53,"0")</f>
        <v>0</v>
      </c>
      <c r="AL53" s="723">
        <f t="shared" si="8"/>
        <v>0</v>
      </c>
      <c r="AM53" s="721" t="str">
        <f t="shared" si="5"/>
        <v xml:space="preserve"> </v>
      </c>
    </row>
    <row r="54" spans="1:39" ht="25.5" customHeight="1" thickBot="1" x14ac:dyDescent="0.25">
      <c r="A54" s="168"/>
      <c r="B54" s="699"/>
      <c r="C54" s="700" t="s">
        <v>332</v>
      </c>
      <c r="D54" s="701"/>
      <c r="E54" s="701"/>
      <c r="F54" s="701"/>
      <c r="G54" s="701"/>
      <c r="H54" s="701"/>
      <c r="I54" s="701"/>
      <c r="J54" s="701"/>
      <c r="K54" s="701"/>
      <c r="L54" s="701"/>
      <c r="M54" s="701"/>
      <c r="N54" s="702"/>
      <c r="O54" s="600"/>
      <c r="P54" s="600"/>
      <c r="Q54" s="600"/>
      <c r="R54" s="600"/>
      <c r="S54" s="600"/>
      <c r="T54" s="600"/>
      <c r="U54" s="600"/>
      <c r="V54" s="600"/>
      <c r="W54" s="600"/>
      <c r="X54" s="600"/>
      <c r="Y54" s="600"/>
      <c r="Z54" s="600"/>
      <c r="AA54" s="600"/>
      <c r="AB54" s="600"/>
      <c r="AC54" s="600"/>
      <c r="AD54" s="600"/>
      <c r="AE54" s="600"/>
      <c r="AF54" s="600"/>
      <c r="AG54" s="600"/>
      <c r="AH54" s="728"/>
      <c r="AI54" s="168"/>
      <c r="AJ54" s="726"/>
      <c r="AK54" s="724"/>
      <c r="AL54" s="724"/>
      <c r="AM54" s="722"/>
    </row>
    <row r="55" spans="1:39" x14ac:dyDescent="0.2">
      <c r="A55" s="168"/>
      <c r="B55" s="616">
        <v>5</v>
      </c>
      <c r="C55" s="587" t="s">
        <v>335</v>
      </c>
      <c r="D55" s="588"/>
      <c r="E55" s="588"/>
      <c r="F55" s="588"/>
      <c r="G55" s="588"/>
      <c r="H55" s="588"/>
      <c r="I55" s="588"/>
      <c r="J55" s="588"/>
      <c r="K55" s="588"/>
      <c r="L55" s="588"/>
      <c r="M55" s="588"/>
      <c r="N55" s="589"/>
      <c r="O55" s="599"/>
      <c r="P55" s="716"/>
      <c r="Q55" s="716"/>
      <c r="R55" s="599"/>
      <c r="S55" s="599"/>
      <c r="T55" s="599"/>
      <c r="U55" s="599"/>
      <c r="V55" s="599"/>
      <c r="W55" s="599"/>
      <c r="X55" s="599"/>
      <c r="Y55" s="599"/>
      <c r="Z55" s="599"/>
      <c r="AA55" s="599"/>
      <c r="AB55" s="599"/>
      <c r="AC55" s="599"/>
      <c r="AD55" s="599"/>
      <c r="AE55" s="599"/>
      <c r="AF55" s="599"/>
      <c r="AG55" s="599"/>
      <c r="AH55" s="727"/>
      <c r="AI55" s="168"/>
      <c r="AJ55" s="720">
        <f>COUNTIFS(O29:AH29,"1",O55:AH55,"1")</f>
        <v>0</v>
      </c>
      <c r="AK55" s="719">
        <f>COUNTIFS(O29:AH29,"1",O55:AH55,"0")</f>
        <v>0</v>
      </c>
      <c r="AL55" s="719">
        <f t="shared" si="8"/>
        <v>0</v>
      </c>
      <c r="AM55" s="718" t="str">
        <f t="shared" si="5"/>
        <v xml:space="preserve"> </v>
      </c>
    </row>
    <row r="56" spans="1:39" x14ac:dyDescent="0.2">
      <c r="A56" s="168"/>
      <c r="B56" s="617"/>
      <c r="C56" s="645" t="s">
        <v>334</v>
      </c>
      <c r="D56" s="646"/>
      <c r="E56" s="646"/>
      <c r="F56" s="646"/>
      <c r="G56" s="646"/>
      <c r="H56" s="646"/>
      <c r="I56" s="646"/>
      <c r="J56" s="646"/>
      <c r="K56" s="646"/>
      <c r="L56" s="646"/>
      <c r="M56" s="646"/>
      <c r="N56" s="647"/>
      <c r="O56" s="717"/>
      <c r="P56" s="717"/>
      <c r="Q56" s="717"/>
      <c r="R56" s="717"/>
      <c r="S56" s="717"/>
      <c r="T56" s="717"/>
      <c r="U56" s="717"/>
      <c r="V56" s="717"/>
      <c r="W56" s="717"/>
      <c r="X56" s="717"/>
      <c r="Y56" s="717"/>
      <c r="Z56" s="717"/>
      <c r="AA56" s="717"/>
      <c r="AB56" s="717"/>
      <c r="AC56" s="717"/>
      <c r="AD56" s="717"/>
      <c r="AE56" s="717"/>
      <c r="AF56" s="717"/>
      <c r="AG56" s="717"/>
      <c r="AH56" s="739"/>
      <c r="AI56" s="168"/>
      <c r="AJ56" s="712"/>
      <c r="AK56" s="710"/>
      <c r="AL56" s="710"/>
      <c r="AM56" s="708"/>
    </row>
    <row r="57" spans="1:39" x14ac:dyDescent="0.2">
      <c r="A57" s="168"/>
      <c r="B57" s="740">
        <v>5.0999999999999996</v>
      </c>
      <c r="C57" s="694" t="s">
        <v>337</v>
      </c>
      <c r="D57" s="643"/>
      <c r="E57" s="643"/>
      <c r="F57" s="643"/>
      <c r="G57" s="643"/>
      <c r="H57" s="643"/>
      <c r="I57" s="643"/>
      <c r="J57" s="643"/>
      <c r="K57" s="643"/>
      <c r="L57" s="643"/>
      <c r="M57" s="643"/>
      <c r="N57" s="644"/>
      <c r="O57" s="732"/>
      <c r="P57" s="732"/>
      <c r="Q57" s="732"/>
      <c r="R57" s="732"/>
      <c r="S57" s="732"/>
      <c r="T57" s="732"/>
      <c r="U57" s="732"/>
      <c r="V57" s="732"/>
      <c r="W57" s="732"/>
      <c r="X57" s="732"/>
      <c r="Y57" s="732"/>
      <c r="Z57" s="732"/>
      <c r="AA57" s="732"/>
      <c r="AB57" s="732"/>
      <c r="AC57" s="732"/>
      <c r="AD57" s="732"/>
      <c r="AE57" s="732"/>
      <c r="AF57" s="732"/>
      <c r="AG57" s="732"/>
      <c r="AH57" s="738"/>
      <c r="AI57" s="168"/>
      <c r="AJ57" s="731">
        <f>COUNTIFS(O29:AH29,"1",O55:AH55,"1",O57:AH57,"1")</f>
        <v>0</v>
      </c>
      <c r="AK57" s="730">
        <f>COUNTIFS(O29:AH29,"1",O55:AH55,"1",O57:AH57,"0")</f>
        <v>0</v>
      </c>
      <c r="AL57" s="730">
        <f t="shared" si="8"/>
        <v>0</v>
      </c>
      <c r="AM57" s="729" t="str">
        <f t="shared" si="5"/>
        <v xml:space="preserve"> </v>
      </c>
    </row>
    <row r="58" spans="1:39" x14ac:dyDescent="0.2">
      <c r="A58" s="168"/>
      <c r="B58" s="617"/>
      <c r="C58" s="645" t="s">
        <v>336</v>
      </c>
      <c r="D58" s="646"/>
      <c r="E58" s="646"/>
      <c r="F58" s="646"/>
      <c r="G58" s="646"/>
      <c r="H58" s="646"/>
      <c r="I58" s="646"/>
      <c r="J58" s="646"/>
      <c r="K58" s="646"/>
      <c r="L58" s="646"/>
      <c r="M58" s="646"/>
      <c r="N58" s="647"/>
      <c r="O58" s="717"/>
      <c r="P58" s="717"/>
      <c r="Q58" s="717"/>
      <c r="R58" s="717"/>
      <c r="S58" s="717"/>
      <c r="T58" s="717"/>
      <c r="U58" s="717"/>
      <c r="V58" s="717"/>
      <c r="W58" s="717"/>
      <c r="X58" s="717"/>
      <c r="Y58" s="717"/>
      <c r="Z58" s="717"/>
      <c r="AA58" s="717"/>
      <c r="AB58" s="717"/>
      <c r="AC58" s="717"/>
      <c r="AD58" s="717"/>
      <c r="AE58" s="717"/>
      <c r="AF58" s="717"/>
      <c r="AG58" s="717"/>
      <c r="AH58" s="739"/>
      <c r="AI58" s="168"/>
      <c r="AJ58" s="731"/>
      <c r="AK58" s="730"/>
      <c r="AL58" s="730"/>
      <c r="AM58" s="729"/>
    </row>
    <row r="59" spans="1:39" ht="12.75" customHeight="1" thickBot="1" x14ac:dyDescent="0.25">
      <c r="A59" s="168"/>
      <c r="B59" s="228">
        <v>5.2</v>
      </c>
      <c r="C59" s="695" t="s">
        <v>313</v>
      </c>
      <c r="D59" s="695"/>
      <c r="E59" s="695"/>
      <c r="F59" s="695"/>
      <c r="G59" s="695"/>
      <c r="H59" s="695"/>
      <c r="I59" s="695"/>
      <c r="J59" s="695"/>
      <c r="K59" s="695"/>
      <c r="L59" s="695"/>
      <c r="M59" s="695"/>
      <c r="N59" s="695"/>
      <c r="O59" s="226"/>
      <c r="P59" s="226"/>
      <c r="Q59" s="226"/>
      <c r="R59" s="226"/>
      <c r="S59" s="226"/>
      <c r="T59" s="226"/>
      <c r="U59" s="226"/>
      <c r="V59" s="226"/>
      <c r="W59" s="226"/>
      <c r="X59" s="226"/>
      <c r="Y59" s="226"/>
      <c r="Z59" s="226"/>
      <c r="AA59" s="226"/>
      <c r="AB59" s="226"/>
      <c r="AC59" s="226"/>
      <c r="AD59" s="226"/>
      <c r="AE59" s="226"/>
      <c r="AF59" s="226"/>
      <c r="AG59" s="226"/>
      <c r="AH59" s="229"/>
      <c r="AI59" s="168"/>
      <c r="AJ59" s="666"/>
      <c r="AK59" s="667"/>
      <c r="AL59" s="667"/>
      <c r="AM59" s="668"/>
    </row>
    <row r="60" spans="1:39" ht="12.75" customHeight="1" thickBot="1" x14ac:dyDescent="0.25">
      <c r="A60" s="168"/>
      <c r="B60" s="230">
        <v>6</v>
      </c>
      <c r="C60" s="696" t="s">
        <v>452</v>
      </c>
      <c r="D60" s="690"/>
      <c r="E60" s="690"/>
      <c r="F60" s="690"/>
      <c r="G60" s="690"/>
      <c r="H60" s="690"/>
      <c r="I60" s="690"/>
      <c r="J60" s="690"/>
      <c r="K60" s="690"/>
      <c r="L60" s="690"/>
      <c r="M60" s="690"/>
      <c r="N60" s="690"/>
      <c r="O60" s="231"/>
      <c r="P60" s="331"/>
      <c r="Q60" s="331"/>
      <c r="R60" s="231"/>
      <c r="S60" s="231"/>
      <c r="T60" s="231"/>
      <c r="U60" s="231"/>
      <c r="V60" s="231"/>
      <c r="W60" s="231"/>
      <c r="X60" s="231"/>
      <c r="Y60" s="231"/>
      <c r="Z60" s="231"/>
      <c r="AA60" s="231"/>
      <c r="AB60" s="231"/>
      <c r="AC60" s="231"/>
      <c r="AD60" s="231"/>
      <c r="AE60" s="231"/>
      <c r="AF60" s="231"/>
      <c r="AG60" s="231"/>
      <c r="AH60" s="232"/>
      <c r="AI60" s="168"/>
      <c r="AJ60" s="233">
        <f>COUNTIFS(O29:AH29,"1",O31:AH31,"Combination system - CEWT",O60:AH60,"1")</f>
        <v>0</v>
      </c>
      <c r="AK60" s="234">
        <f>COUNTIFS(O29:AH29,"1",O31:AH31,"Combination system - CEWT",O60:AH60,"0")</f>
        <v>0</v>
      </c>
      <c r="AL60" s="234">
        <f t="shared" si="8"/>
        <v>0</v>
      </c>
      <c r="AM60" s="235" t="str">
        <f>IF(AL60=0," ",SUM(AJ60/AL60))</f>
        <v xml:space="preserve"> </v>
      </c>
    </row>
    <row r="61" spans="1:39" ht="12.75" customHeight="1" x14ac:dyDescent="0.2">
      <c r="A61" s="168"/>
      <c r="B61" s="336">
        <v>7</v>
      </c>
      <c r="C61" s="674" t="s">
        <v>453</v>
      </c>
      <c r="D61" s="675"/>
      <c r="E61" s="675"/>
      <c r="F61" s="675"/>
      <c r="G61" s="675"/>
      <c r="H61" s="675"/>
      <c r="I61" s="675"/>
      <c r="J61" s="675"/>
      <c r="K61" s="675"/>
      <c r="L61" s="675"/>
      <c r="M61" s="675"/>
      <c r="N61" s="675"/>
      <c r="O61" s="26"/>
      <c r="P61" s="236"/>
      <c r="Q61" s="236"/>
      <c r="R61" s="236"/>
      <c r="S61" s="236"/>
      <c r="T61" s="236"/>
      <c r="U61" s="236"/>
      <c r="V61" s="236"/>
      <c r="W61" s="26"/>
      <c r="X61" s="236"/>
      <c r="Y61" s="236"/>
      <c r="Z61" s="236"/>
      <c r="AA61" s="236"/>
      <c r="AB61" s="236"/>
      <c r="AC61" s="236"/>
      <c r="AD61" s="236"/>
      <c r="AE61" s="236"/>
      <c r="AF61" s="236"/>
      <c r="AG61" s="236"/>
      <c r="AH61" s="237"/>
      <c r="AI61" s="168"/>
      <c r="AJ61" s="238">
        <f>COUNTIFS(O29:AH29,"1",O61:AH61,"1")</f>
        <v>0</v>
      </c>
      <c r="AK61" s="239">
        <f>COUNTIFS(O29:AH29,"1",O61:AH61,"0")</f>
        <v>0</v>
      </c>
      <c r="AL61" s="239">
        <f>SUM(AJ61:AK61)</f>
        <v>0</v>
      </c>
      <c r="AM61" s="240" t="str">
        <f>IF(AL61=0," ",SUM(AJ61/AL61))</f>
        <v xml:space="preserve"> </v>
      </c>
    </row>
    <row r="62" spans="1:39" ht="12.75" customHeight="1" x14ac:dyDescent="0.2">
      <c r="A62" s="168"/>
      <c r="B62" s="636">
        <v>7.1</v>
      </c>
      <c r="C62" s="481" t="s">
        <v>567</v>
      </c>
      <c r="D62" s="585"/>
      <c r="E62" s="585"/>
      <c r="F62" s="585"/>
      <c r="G62" s="585"/>
      <c r="H62" s="585"/>
      <c r="I62" s="585"/>
      <c r="J62" s="585"/>
      <c r="K62" s="585"/>
      <c r="L62" s="585"/>
      <c r="M62" s="585"/>
      <c r="N62" s="585"/>
      <c r="O62" s="337"/>
      <c r="P62" s="337"/>
      <c r="Q62" s="337"/>
      <c r="R62" s="337"/>
      <c r="S62" s="337"/>
      <c r="T62" s="337"/>
      <c r="U62" s="337"/>
      <c r="V62" s="337"/>
      <c r="W62" s="337"/>
      <c r="X62" s="337"/>
      <c r="Y62" s="337"/>
      <c r="Z62" s="337"/>
      <c r="AA62" s="337"/>
      <c r="AB62" s="337"/>
      <c r="AC62" s="337"/>
      <c r="AD62" s="337"/>
      <c r="AE62" s="337"/>
      <c r="AF62" s="337"/>
      <c r="AG62" s="337"/>
      <c r="AH62" s="338"/>
      <c r="AI62" s="168"/>
      <c r="AJ62" s="660"/>
      <c r="AK62" s="661"/>
      <c r="AL62" s="661"/>
      <c r="AM62" s="662"/>
    </row>
    <row r="63" spans="1:39" ht="12.75" customHeight="1" x14ac:dyDescent="0.2">
      <c r="A63" s="168"/>
      <c r="B63" s="692"/>
      <c r="C63" s="586" t="s">
        <v>168</v>
      </c>
      <c r="D63" s="581"/>
      <c r="E63" s="581"/>
      <c r="F63" s="581"/>
      <c r="G63" s="581"/>
      <c r="H63" s="581"/>
      <c r="I63" s="581"/>
      <c r="J63" s="581"/>
      <c r="K63" s="581"/>
      <c r="L63" s="581"/>
      <c r="M63" s="581"/>
      <c r="N63" s="581"/>
      <c r="O63" s="334"/>
      <c r="P63" s="2"/>
      <c r="Q63" s="334"/>
      <c r="R63" s="334"/>
      <c r="S63" s="334"/>
      <c r="T63" s="334"/>
      <c r="U63" s="334"/>
      <c r="V63" s="334"/>
      <c r="W63" s="334"/>
      <c r="X63" s="334"/>
      <c r="Y63" s="334"/>
      <c r="Z63" s="334"/>
      <c r="AA63" s="334"/>
      <c r="AB63" s="334"/>
      <c r="AC63" s="334"/>
      <c r="AD63" s="334"/>
      <c r="AE63" s="334"/>
      <c r="AF63" s="334"/>
      <c r="AG63" s="334"/>
      <c r="AH63" s="332"/>
      <c r="AI63" s="168"/>
      <c r="AJ63" s="218">
        <f>COUNTIFS(O29:AH29,"1",O61:AH61,"1",O63:AH63,"1")</f>
        <v>0</v>
      </c>
      <c r="AK63" s="199">
        <f>COUNTIFS(O29:AH29,"1",O61:AH61,"1",O63:AH63,"0")</f>
        <v>0</v>
      </c>
      <c r="AL63" s="199">
        <f>SUM(AJ63:AK63)</f>
        <v>0</v>
      </c>
      <c r="AM63" s="219" t="str">
        <f t="shared" ref="AM63:AM68" si="9">IF(AL63=0," ",SUM(AJ63/AL63))</f>
        <v xml:space="preserve"> </v>
      </c>
    </row>
    <row r="64" spans="1:39" ht="12.75" customHeight="1" x14ac:dyDescent="0.2">
      <c r="A64" s="168"/>
      <c r="B64" s="692"/>
      <c r="C64" s="586" t="s">
        <v>339</v>
      </c>
      <c r="D64" s="581"/>
      <c r="E64" s="581"/>
      <c r="F64" s="581"/>
      <c r="G64" s="581"/>
      <c r="H64" s="581"/>
      <c r="I64" s="581"/>
      <c r="J64" s="581"/>
      <c r="K64" s="581"/>
      <c r="L64" s="581"/>
      <c r="M64" s="581"/>
      <c r="N64" s="581"/>
      <c r="O64" s="2"/>
      <c r="P64" s="334"/>
      <c r="Q64" s="334"/>
      <c r="R64" s="334"/>
      <c r="S64" s="334"/>
      <c r="T64" s="334"/>
      <c r="U64" s="334"/>
      <c r="V64" s="334"/>
      <c r="W64" s="334"/>
      <c r="X64" s="334"/>
      <c r="Y64" s="334"/>
      <c r="Z64" s="334"/>
      <c r="AA64" s="334"/>
      <c r="AB64" s="334"/>
      <c r="AC64" s="334"/>
      <c r="AD64" s="334"/>
      <c r="AE64" s="334"/>
      <c r="AF64" s="334"/>
      <c r="AG64" s="334"/>
      <c r="AH64" s="332"/>
      <c r="AI64" s="168"/>
      <c r="AJ64" s="218">
        <f>COUNTIFS(O29:AH29,"1",O61:AH61,"1",O64:AH64,"1")</f>
        <v>0</v>
      </c>
      <c r="AK64" s="199">
        <f>COUNTIFS(O29:AH29,"1",O61:AH61,"1",O64:AH64,"0")</f>
        <v>0</v>
      </c>
      <c r="AL64" s="199">
        <f>SUM(AJ64:AK64)</f>
        <v>0</v>
      </c>
      <c r="AM64" s="219" t="str">
        <f>IF(AL64=0," ",SUM(AJ64/AL64))</f>
        <v xml:space="preserve"> </v>
      </c>
    </row>
    <row r="65" spans="1:39" ht="12.75" customHeight="1" x14ac:dyDescent="0.2">
      <c r="A65" s="168"/>
      <c r="B65" s="692"/>
      <c r="C65" s="586" t="s">
        <v>340</v>
      </c>
      <c r="D65" s="581"/>
      <c r="E65" s="581"/>
      <c r="F65" s="581"/>
      <c r="G65" s="581"/>
      <c r="H65" s="581"/>
      <c r="I65" s="581"/>
      <c r="J65" s="581"/>
      <c r="K65" s="581"/>
      <c r="L65" s="581"/>
      <c r="M65" s="581"/>
      <c r="N65" s="581"/>
      <c r="O65" s="2"/>
      <c r="P65" s="334"/>
      <c r="Q65" s="334"/>
      <c r="R65" s="334"/>
      <c r="S65" s="334"/>
      <c r="T65" s="334"/>
      <c r="U65" s="334"/>
      <c r="V65" s="334"/>
      <c r="W65" s="334"/>
      <c r="X65" s="334"/>
      <c r="Y65" s="334"/>
      <c r="Z65" s="334"/>
      <c r="AA65" s="334"/>
      <c r="AB65" s="334"/>
      <c r="AC65" s="334"/>
      <c r="AD65" s="334"/>
      <c r="AE65" s="334"/>
      <c r="AF65" s="334"/>
      <c r="AG65" s="334"/>
      <c r="AH65" s="332"/>
      <c r="AI65" s="168"/>
      <c r="AJ65" s="218">
        <f>COUNTIFS(O29:AH29,"1",O61:AH61,"1",O65:AH65,"1")</f>
        <v>0</v>
      </c>
      <c r="AK65" s="199">
        <f>COUNTIFS(O29:AH29,"1",O61:AH61,"1",O65:AH65,"0")</f>
        <v>0</v>
      </c>
      <c r="AL65" s="199">
        <f t="shared" ref="AL65:AL67" si="10">SUM(AJ65:AK65)</f>
        <v>0</v>
      </c>
      <c r="AM65" s="219" t="str">
        <f>IF(AL65=0," ",SUM(AJ65/AL65))</f>
        <v xml:space="preserve"> </v>
      </c>
    </row>
    <row r="66" spans="1:39" ht="12.75" customHeight="1" x14ac:dyDescent="0.2">
      <c r="A66" s="168"/>
      <c r="B66" s="692"/>
      <c r="C66" s="586" t="s">
        <v>169</v>
      </c>
      <c r="D66" s="581"/>
      <c r="E66" s="581"/>
      <c r="F66" s="581"/>
      <c r="G66" s="581"/>
      <c r="H66" s="581"/>
      <c r="I66" s="581"/>
      <c r="J66" s="581"/>
      <c r="K66" s="581"/>
      <c r="L66" s="581"/>
      <c r="M66" s="581"/>
      <c r="N66" s="581"/>
      <c r="O66" s="2"/>
      <c r="P66" s="2"/>
      <c r="Q66" s="334"/>
      <c r="R66" s="334"/>
      <c r="S66" s="334"/>
      <c r="T66" s="334"/>
      <c r="U66" s="334"/>
      <c r="V66" s="334"/>
      <c r="W66" s="334"/>
      <c r="X66" s="334"/>
      <c r="Y66" s="334"/>
      <c r="Z66" s="334"/>
      <c r="AA66" s="334"/>
      <c r="AB66" s="334"/>
      <c r="AC66" s="334"/>
      <c r="AD66" s="334"/>
      <c r="AE66" s="334"/>
      <c r="AF66" s="334"/>
      <c r="AG66" s="334"/>
      <c r="AH66" s="332"/>
      <c r="AI66" s="168"/>
      <c r="AJ66" s="218">
        <f>COUNTIFS(O29:AH29,"1",O61:AH61,"1",O66:AH66,"1")</f>
        <v>0</v>
      </c>
      <c r="AK66" s="199">
        <f>COUNTIFS(O29:AH29,"1",O61:AH61,"1",O66:AH66,"0")</f>
        <v>0</v>
      </c>
      <c r="AL66" s="199">
        <f t="shared" si="10"/>
        <v>0</v>
      </c>
      <c r="AM66" s="219" t="str">
        <f t="shared" si="9"/>
        <v xml:space="preserve"> </v>
      </c>
    </row>
    <row r="67" spans="1:39" ht="12.75" customHeight="1" x14ac:dyDescent="0.2">
      <c r="A67" s="168"/>
      <c r="B67" s="692"/>
      <c r="C67" s="586" t="s">
        <v>170</v>
      </c>
      <c r="D67" s="581"/>
      <c r="E67" s="581"/>
      <c r="F67" s="581"/>
      <c r="G67" s="581"/>
      <c r="H67" s="581"/>
      <c r="I67" s="581"/>
      <c r="J67" s="581"/>
      <c r="K67" s="581"/>
      <c r="L67" s="581"/>
      <c r="M67" s="581"/>
      <c r="N67" s="581"/>
      <c r="O67" s="334"/>
      <c r="P67" s="2"/>
      <c r="Q67" s="334"/>
      <c r="R67" s="334"/>
      <c r="S67" s="334"/>
      <c r="T67" s="334"/>
      <c r="U67" s="334"/>
      <c r="V67" s="334"/>
      <c r="W67" s="334"/>
      <c r="X67" s="334"/>
      <c r="Y67" s="334"/>
      <c r="Z67" s="334"/>
      <c r="AA67" s="334"/>
      <c r="AB67" s="334"/>
      <c r="AC67" s="334"/>
      <c r="AD67" s="334"/>
      <c r="AE67" s="334"/>
      <c r="AF67" s="334"/>
      <c r="AG67" s="334"/>
      <c r="AH67" s="332"/>
      <c r="AI67" s="168"/>
      <c r="AJ67" s="218">
        <f>COUNTIFS(O29:AH29,"1",O61:AH61,"1",O67:AH67,"1")</f>
        <v>0</v>
      </c>
      <c r="AK67" s="199">
        <f>COUNTIFS(O29:AH29,"1",O61:AH61,"1",O67:AH67,"0")</f>
        <v>0</v>
      </c>
      <c r="AL67" s="199">
        <f t="shared" si="10"/>
        <v>0</v>
      </c>
      <c r="AM67" s="219" t="str">
        <f t="shared" si="9"/>
        <v xml:space="preserve"> </v>
      </c>
    </row>
    <row r="68" spans="1:39" ht="12.75" customHeight="1" x14ac:dyDescent="0.2">
      <c r="A68" s="168"/>
      <c r="B68" s="363">
        <v>7.2</v>
      </c>
      <c r="C68" s="551" t="s">
        <v>454</v>
      </c>
      <c r="D68" s="704"/>
      <c r="E68" s="704"/>
      <c r="F68" s="704"/>
      <c r="G68" s="704"/>
      <c r="H68" s="704"/>
      <c r="I68" s="704"/>
      <c r="J68" s="704"/>
      <c r="K68" s="704"/>
      <c r="L68" s="704"/>
      <c r="M68" s="704"/>
      <c r="N68" s="704"/>
      <c r="O68" s="334"/>
      <c r="P68" s="334"/>
      <c r="Q68" s="334"/>
      <c r="R68" s="334"/>
      <c r="S68" s="334"/>
      <c r="T68" s="334"/>
      <c r="U68" s="334"/>
      <c r="V68" s="334"/>
      <c r="W68" s="334"/>
      <c r="X68" s="334"/>
      <c r="Y68" s="334"/>
      <c r="Z68" s="334"/>
      <c r="AA68" s="334"/>
      <c r="AB68" s="334"/>
      <c r="AC68" s="334"/>
      <c r="AD68" s="334"/>
      <c r="AE68" s="334"/>
      <c r="AF68" s="334"/>
      <c r="AG68" s="334"/>
      <c r="AH68" s="332"/>
      <c r="AI68" s="168"/>
      <c r="AJ68" s="218">
        <f>COUNTIFS(O29:AH29,"1",O61:AH61,"1",O68:AH68,"1")</f>
        <v>0</v>
      </c>
      <c r="AK68" s="199">
        <f>COUNTIFS(O29:AH29,"1",O61:AH61,"1",O68:AH68,"0")</f>
        <v>0</v>
      </c>
      <c r="AL68" s="199">
        <f t="shared" ref="AL68" si="11">SUM(AJ68:AK68)</f>
        <v>0</v>
      </c>
      <c r="AM68" s="219" t="str">
        <f t="shared" si="9"/>
        <v xml:space="preserve"> </v>
      </c>
    </row>
    <row r="69" spans="1:39" ht="12.75" customHeight="1" x14ac:dyDescent="0.2">
      <c r="A69" s="168"/>
      <c r="B69" s="636">
        <v>7.3</v>
      </c>
      <c r="C69" s="411" t="s">
        <v>362</v>
      </c>
      <c r="D69" s="412"/>
      <c r="E69" s="412"/>
      <c r="F69" s="412"/>
      <c r="G69" s="412"/>
      <c r="H69" s="412"/>
      <c r="I69" s="412"/>
      <c r="J69" s="412"/>
      <c r="K69" s="412"/>
      <c r="L69" s="412"/>
      <c r="M69" s="412"/>
      <c r="N69" s="540"/>
      <c r="O69" s="680"/>
      <c r="P69" s="680"/>
      <c r="Q69" s="680"/>
      <c r="R69" s="680"/>
      <c r="S69" s="680"/>
      <c r="T69" s="680"/>
      <c r="U69" s="680"/>
      <c r="V69" s="680"/>
      <c r="W69" s="680"/>
      <c r="X69" s="680"/>
      <c r="Y69" s="680"/>
      <c r="Z69" s="680"/>
      <c r="AA69" s="680"/>
      <c r="AB69" s="680"/>
      <c r="AC69" s="680"/>
      <c r="AD69" s="680"/>
      <c r="AE69" s="680"/>
      <c r="AF69" s="680"/>
      <c r="AG69" s="680"/>
      <c r="AH69" s="663"/>
      <c r="AI69" s="168"/>
      <c r="AJ69" s="651"/>
      <c r="AK69" s="652"/>
      <c r="AL69" s="652"/>
      <c r="AM69" s="653"/>
    </row>
    <row r="70" spans="1:39" ht="12.75" customHeight="1" x14ac:dyDescent="0.2">
      <c r="A70" s="168"/>
      <c r="B70" s="692"/>
      <c r="C70" s="541"/>
      <c r="D70" s="537"/>
      <c r="E70" s="537"/>
      <c r="F70" s="537"/>
      <c r="G70" s="537"/>
      <c r="H70" s="537"/>
      <c r="I70" s="537"/>
      <c r="J70" s="537"/>
      <c r="K70" s="537"/>
      <c r="L70" s="537"/>
      <c r="M70" s="537"/>
      <c r="N70" s="538"/>
      <c r="O70" s="681"/>
      <c r="P70" s="681"/>
      <c r="Q70" s="681"/>
      <c r="R70" s="681"/>
      <c r="S70" s="681"/>
      <c r="T70" s="681"/>
      <c r="U70" s="681"/>
      <c r="V70" s="681"/>
      <c r="W70" s="681"/>
      <c r="X70" s="681"/>
      <c r="Y70" s="681"/>
      <c r="Z70" s="681"/>
      <c r="AA70" s="681"/>
      <c r="AB70" s="681"/>
      <c r="AC70" s="681"/>
      <c r="AD70" s="681"/>
      <c r="AE70" s="681"/>
      <c r="AF70" s="681"/>
      <c r="AG70" s="681"/>
      <c r="AH70" s="664"/>
      <c r="AI70" s="168"/>
      <c r="AJ70" s="654"/>
      <c r="AK70" s="655"/>
      <c r="AL70" s="655"/>
      <c r="AM70" s="656"/>
    </row>
    <row r="71" spans="1:39" ht="12.75" customHeight="1" x14ac:dyDescent="0.2">
      <c r="A71" s="168"/>
      <c r="B71" s="692"/>
      <c r="C71" s="541"/>
      <c r="D71" s="537"/>
      <c r="E71" s="537"/>
      <c r="F71" s="537"/>
      <c r="G71" s="537"/>
      <c r="H71" s="537"/>
      <c r="I71" s="537"/>
      <c r="J71" s="537"/>
      <c r="K71" s="537"/>
      <c r="L71" s="537"/>
      <c r="M71" s="537"/>
      <c r="N71" s="538"/>
      <c r="O71" s="681"/>
      <c r="P71" s="681"/>
      <c r="Q71" s="681"/>
      <c r="R71" s="681"/>
      <c r="S71" s="681"/>
      <c r="T71" s="681"/>
      <c r="U71" s="681"/>
      <c r="V71" s="681"/>
      <c r="W71" s="681"/>
      <c r="X71" s="681"/>
      <c r="Y71" s="681"/>
      <c r="Z71" s="681"/>
      <c r="AA71" s="681"/>
      <c r="AB71" s="681"/>
      <c r="AC71" s="681"/>
      <c r="AD71" s="681"/>
      <c r="AE71" s="681"/>
      <c r="AF71" s="681"/>
      <c r="AG71" s="681"/>
      <c r="AH71" s="664"/>
      <c r="AI71" s="168"/>
      <c r="AJ71" s="654"/>
      <c r="AK71" s="655"/>
      <c r="AL71" s="655"/>
      <c r="AM71" s="656"/>
    </row>
    <row r="72" spans="1:39" ht="12.75" customHeight="1" thickBot="1" x14ac:dyDescent="0.25">
      <c r="A72" s="168"/>
      <c r="B72" s="637"/>
      <c r="C72" s="545"/>
      <c r="D72" s="546"/>
      <c r="E72" s="546"/>
      <c r="F72" s="546"/>
      <c r="G72" s="546"/>
      <c r="H72" s="546"/>
      <c r="I72" s="546"/>
      <c r="J72" s="546"/>
      <c r="K72" s="546"/>
      <c r="L72" s="546"/>
      <c r="M72" s="546"/>
      <c r="N72" s="547"/>
      <c r="O72" s="682"/>
      <c r="P72" s="682"/>
      <c r="Q72" s="682"/>
      <c r="R72" s="682"/>
      <c r="S72" s="682"/>
      <c r="T72" s="682"/>
      <c r="U72" s="682"/>
      <c r="V72" s="682"/>
      <c r="W72" s="682"/>
      <c r="X72" s="682"/>
      <c r="Y72" s="682"/>
      <c r="Z72" s="682"/>
      <c r="AA72" s="682"/>
      <c r="AB72" s="682"/>
      <c r="AC72" s="682"/>
      <c r="AD72" s="682"/>
      <c r="AE72" s="682"/>
      <c r="AF72" s="682"/>
      <c r="AG72" s="682"/>
      <c r="AH72" s="665"/>
      <c r="AI72" s="168"/>
      <c r="AJ72" s="657"/>
      <c r="AK72" s="658"/>
      <c r="AL72" s="658"/>
      <c r="AM72" s="659"/>
    </row>
    <row r="73" spans="1:39" ht="12.75" customHeight="1" x14ac:dyDescent="0.2">
      <c r="A73" s="168"/>
      <c r="B73" s="241">
        <v>8</v>
      </c>
      <c r="C73" s="678" t="s">
        <v>455</v>
      </c>
      <c r="D73" s="679"/>
      <c r="E73" s="679"/>
      <c r="F73" s="679"/>
      <c r="G73" s="679"/>
      <c r="H73" s="679"/>
      <c r="I73" s="679"/>
      <c r="J73" s="679"/>
      <c r="K73" s="679"/>
      <c r="L73" s="679"/>
      <c r="M73" s="679"/>
      <c r="N73" s="679"/>
      <c r="O73" s="236"/>
      <c r="P73" s="26"/>
      <c r="Q73" s="26"/>
      <c r="R73" s="236"/>
      <c r="S73" s="236"/>
      <c r="T73" s="236"/>
      <c r="U73" s="236"/>
      <c r="V73" s="236"/>
      <c r="W73" s="236"/>
      <c r="X73" s="236"/>
      <c r="Y73" s="236"/>
      <c r="Z73" s="236"/>
      <c r="AA73" s="236"/>
      <c r="AB73" s="236"/>
      <c r="AC73" s="236"/>
      <c r="AD73" s="236"/>
      <c r="AE73" s="236"/>
      <c r="AF73" s="236"/>
      <c r="AG73" s="236"/>
      <c r="AH73" s="237"/>
      <c r="AI73" s="168"/>
      <c r="AJ73" s="242">
        <f>COUNTIFS(O29:AH29,"1",O73:AH73,"1")</f>
        <v>0</v>
      </c>
      <c r="AK73" s="243">
        <f>COUNTIFS(O29:AH29,"1",O73:AH73,"0")</f>
        <v>0</v>
      </c>
      <c r="AL73" s="243">
        <f t="shared" ref="AL73:AL80" si="12">SUM(AJ73:AK73)</f>
        <v>0</v>
      </c>
      <c r="AM73" s="244" t="str">
        <f t="shared" ref="AM73:AM80" si="13">IF(AL73=0," ",SUM(AJ73/AL73))</f>
        <v xml:space="preserve"> </v>
      </c>
    </row>
    <row r="74" spans="1:39" ht="12.75" customHeight="1" x14ac:dyDescent="0.2">
      <c r="A74" s="168"/>
      <c r="B74" s="245">
        <v>8.1</v>
      </c>
      <c r="C74" s="676" t="s">
        <v>314</v>
      </c>
      <c r="D74" s="676"/>
      <c r="E74" s="676"/>
      <c r="F74" s="676"/>
      <c r="G74" s="676"/>
      <c r="H74" s="676"/>
      <c r="I74" s="676"/>
      <c r="J74" s="676"/>
      <c r="K74" s="676"/>
      <c r="L74" s="676"/>
      <c r="M74" s="676"/>
      <c r="N74" s="676"/>
      <c r="O74" s="216"/>
      <c r="P74" s="216"/>
      <c r="Q74" s="216"/>
      <c r="R74" s="216"/>
      <c r="S74" s="216"/>
      <c r="T74" s="216"/>
      <c r="U74" s="216"/>
      <c r="V74" s="216"/>
      <c r="W74" s="216"/>
      <c r="X74" s="216"/>
      <c r="Y74" s="216"/>
      <c r="Z74" s="216"/>
      <c r="AA74" s="216"/>
      <c r="AB74" s="216"/>
      <c r="AC74" s="216"/>
      <c r="AD74" s="216"/>
      <c r="AE74" s="216"/>
      <c r="AF74" s="216"/>
      <c r="AG74" s="216"/>
      <c r="AH74" s="217"/>
      <c r="AI74" s="168"/>
      <c r="AJ74" s="246">
        <f>COUNTIFS(O29:AH29,"1",O73:AH73,"1",O74:AH74,"1")</f>
        <v>0</v>
      </c>
      <c r="AK74" s="247">
        <f>COUNTIFS(O29:AH29,"1",O73:AH73,"1",O74:AH74,"0")</f>
        <v>0</v>
      </c>
      <c r="AL74" s="247">
        <f t="shared" si="12"/>
        <v>0</v>
      </c>
      <c r="AM74" s="248" t="str">
        <f t="shared" si="13"/>
        <v xml:space="preserve"> </v>
      </c>
    </row>
    <row r="75" spans="1:39" ht="12.75" customHeight="1" x14ac:dyDescent="0.2">
      <c r="A75" s="168"/>
      <c r="B75" s="245">
        <v>8.1999999999999993</v>
      </c>
      <c r="C75" s="676" t="s">
        <v>315</v>
      </c>
      <c r="D75" s="676"/>
      <c r="E75" s="676"/>
      <c r="F75" s="676"/>
      <c r="G75" s="676"/>
      <c r="H75" s="676"/>
      <c r="I75" s="676"/>
      <c r="J75" s="676"/>
      <c r="K75" s="676"/>
      <c r="L75" s="676"/>
      <c r="M75" s="676"/>
      <c r="N75" s="676"/>
      <c r="O75" s="216"/>
      <c r="P75" s="216"/>
      <c r="Q75" s="216"/>
      <c r="R75" s="216"/>
      <c r="S75" s="216"/>
      <c r="T75" s="216"/>
      <c r="U75" s="216"/>
      <c r="V75" s="216"/>
      <c r="W75" s="216"/>
      <c r="X75" s="216"/>
      <c r="Y75" s="216"/>
      <c r="Z75" s="216"/>
      <c r="AA75" s="216"/>
      <c r="AB75" s="216"/>
      <c r="AC75" s="216"/>
      <c r="AD75" s="216"/>
      <c r="AE75" s="216"/>
      <c r="AF75" s="216"/>
      <c r="AG75" s="216"/>
      <c r="AH75" s="217"/>
      <c r="AI75" s="168"/>
      <c r="AJ75" s="246">
        <f>COUNTIFS(O29:AH29,"1",O73:AH73,"1",O74:AH74,"1",O75:AH75,"1")</f>
        <v>0</v>
      </c>
      <c r="AK75" s="247">
        <f>COUNTIFS(O29:AH29,"1",O73:AH73,"1",O74:AH74,"1",O75:AH75,"0")</f>
        <v>0</v>
      </c>
      <c r="AL75" s="247">
        <f t="shared" si="12"/>
        <v>0</v>
      </c>
      <c r="AM75" s="248" t="str">
        <f t="shared" si="13"/>
        <v xml:space="preserve"> </v>
      </c>
    </row>
    <row r="76" spans="1:39" ht="12.75" customHeight="1" thickBot="1" x14ac:dyDescent="0.25">
      <c r="A76" s="168"/>
      <c r="B76" s="249">
        <v>8.3000000000000007</v>
      </c>
      <c r="C76" s="673" t="s">
        <v>316</v>
      </c>
      <c r="D76" s="673"/>
      <c r="E76" s="673"/>
      <c r="F76" s="673"/>
      <c r="G76" s="673"/>
      <c r="H76" s="673"/>
      <c r="I76" s="673"/>
      <c r="J76" s="673"/>
      <c r="K76" s="673"/>
      <c r="L76" s="673"/>
      <c r="M76" s="673"/>
      <c r="N76" s="673"/>
      <c r="O76" s="250"/>
      <c r="P76" s="250"/>
      <c r="Q76" s="250"/>
      <c r="R76" s="250"/>
      <c r="S76" s="250"/>
      <c r="T76" s="250"/>
      <c r="U76" s="250"/>
      <c r="V76" s="250"/>
      <c r="W76" s="250"/>
      <c r="X76" s="250"/>
      <c r="Y76" s="250"/>
      <c r="Z76" s="250"/>
      <c r="AA76" s="250"/>
      <c r="AB76" s="250"/>
      <c r="AC76" s="250"/>
      <c r="AD76" s="250"/>
      <c r="AE76" s="250"/>
      <c r="AF76" s="250"/>
      <c r="AG76" s="250"/>
      <c r="AH76" s="251"/>
      <c r="AI76" s="168"/>
      <c r="AJ76" s="252">
        <f>COUNTIFS(O29:AH29,"1",O73:AH73,"1",O74:AH74,"1",O76:AH76,"1")</f>
        <v>0</v>
      </c>
      <c r="AK76" s="253">
        <f>COUNTIFS(O29:AH29,"1",O73:AH73,"1",O74:AH74,"1",O76:AH76,"0")</f>
        <v>0</v>
      </c>
      <c r="AL76" s="253">
        <f t="shared" si="12"/>
        <v>0</v>
      </c>
      <c r="AM76" s="254" t="str">
        <f t="shared" si="13"/>
        <v xml:space="preserve"> </v>
      </c>
    </row>
    <row r="77" spans="1:39" ht="25.5" customHeight="1" x14ac:dyDescent="0.2">
      <c r="A77" s="168"/>
      <c r="B77" s="255">
        <v>9</v>
      </c>
      <c r="C77" s="674" t="s">
        <v>566</v>
      </c>
      <c r="D77" s="675"/>
      <c r="E77" s="675"/>
      <c r="F77" s="675"/>
      <c r="G77" s="675"/>
      <c r="H77" s="675"/>
      <c r="I77" s="675"/>
      <c r="J77" s="675"/>
      <c r="K77" s="675"/>
      <c r="L77" s="675"/>
      <c r="M77" s="675"/>
      <c r="N77" s="675"/>
      <c r="O77" s="236"/>
      <c r="P77" s="236"/>
      <c r="Q77" s="26"/>
      <c r="R77" s="236"/>
      <c r="S77" s="236"/>
      <c r="T77" s="236"/>
      <c r="U77" s="236"/>
      <c r="V77" s="236"/>
      <c r="W77" s="236"/>
      <c r="X77" s="236"/>
      <c r="Y77" s="236"/>
      <c r="Z77" s="236"/>
      <c r="AA77" s="236"/>
      <c r="AB77" s="236"/>
      <c r="AC77" s="236"/>
      <c r="AD77" s="236"/>
      <c r="AE77" s="236"/>
      <c r="AF77" s="236"/>
      <c r="AG77" s="236"/>
      <c r="AH77" s="236"/>
      <c r="AI77" s="168"/>
      <c r="AJ77" s="256">
        <f>COUNTIFS(O29:AH29,"1",O77:AH77,"1")</f>
        <v>0</v>
      </c>
      <c r="AK77" s="257">
        <f>COUNTIFS(O29:AH29,"1",O77:AH77,"0")</f>
        <v>0</v>
      </c>
      <c r="AL77" s="239">
        <f t="shared" si="12"/>
        <v>0</v>
      </c>
      <c r="AM77" s="240" t="str">
        <f t="shared" si="13"/>
        <v xml:space="preserve"> </v>
      </c>
    </row>
    <row r="78" spans="1:39" ht="12.75" customHeight="1" thickBot="1" x14ac:dyDescent="0.25">
      <c r="A78" s="168"/>
      <c r="B78" s="258">
        <v>9.1</v>
      </c>
      <c r="C78" s="677" t="s">
        <v>317</v>
      </c>
      <c r="D78" s="677"/>
      <c r="E78" s="677"/>
      <c r="F78" s="677"/>
      <c r="G78" s="677"/>
      <c r="H78" s="677"/>
      <c r="I78" s="677"/>
      <c r="J78" s="677"/>
      <c r="K78" s="677"/>
      <c r="L78" s="677"/>
      <c r="M78" s="677"/>
      <c r="N78" s="677"/>
      <c r="O78" s="250"/>
      <c r="P78" s="250"/>
      <c r="Q78" s="250"/>
      <c r="R78" s="250"/>
      <c r="S78" s="250"/>
      <c r="T78" s="250"/>
      <c r="U78" s="250"/>
      <c r="V78" s="250"/>
      <c r="W78" s="250"/>
      <c r="X78" s="250"/>
      <c r="Y78" s="250"/>
      <c r="Z78" s="250"/>
      <c r="AA78" s="250"/>
      <c r="AB78" s="250"/>
      <c r="AC78" s="250"/>
      <c r="AD78" s="250"/>
      <c r="AE78" s="250"/>
      <c r="AF78" s="250"/>
      <c r="AG78" s="250"/>
      <c r="AH78" s="251"/>
      <c r="AI78" s="168"/>
      <c r="AJ78" s="225">
        <f>COUNTIFS(O29:AH29,"1",O77:AH77,"1",O78:AH78,"1")</f>
        <v>0</v>
      </c>
      <c r="AK78" s="226">
        <f>COUNTIFS(O29:AH29,"1",O77:AH77,"1",O78:AH78,"0")</f>
        <v>0</v>
      </c>
      <c r="AL78" s="226">
        <f t="shared" si="12"/>
        <v>0</v>
      </c>
      <c r="AM78" s="227" t="str">
        <f t="shared" si="13"/>
        <v xml:space="preserve"> </v>
      </c>
    </row>
    <row r="79" spans="1:39" x14ac:dyDescent="0.2">
      <c r="A79" s="168"/>
      <c r="B79" s="241">
        <v>10</v>
      </c>
      <c r="C79" s="678" t="s">
        <v>456</v>
      </c>
      <c r="D79" s="679"/>
      <c r="E79" s="679"/>
      <c r="F79" s="679"/>
      <c r="G79" s="679"/>
      <c r="H79" s="679"/>
      <c r="I79" s="679"/>
      <c r="J79" s="679"/>
      <c r="K79" s="679"/>
      <c r="L79" s="679"/>
      <c r="M79" s="679"/>
      <c r="N79" s="679"/>
      <c r="O79" s="26"/>
      <c r="P79" s="26"/>
      <c r="Q79" s="26"/>
      <c r="R79" s="26"/>
      <c r="S79" s="26"/>
      <c r="T79" s="26"/>
      <c r="U79" s="26"/>
      <c r="V79" s="26"/>
      <c r="W79" s="26"/>
      <c r="X79" s="26"/>
      <c r="Y79" s="26"/>
      <c r="Z79" s="26"/>
      <c r="AA79" s="26"/>
      <c r="AB79" s="26"/>
      <c r="AC79" s="26"/>
      <c r="AD79" s="26"/>
      <c r="AE79" s="26"/>
      <c r="AF79" s="26"/>
      <c r="AG79" s="26"/>
      <c r="AH79" s="26"/>
      <c r="AI79" s="168"/>
      <c r="AJ79" s="242">
        <f>COUNTIFS(O29:AH29,"1",O79:AH79,"1")</f>
        <v>0</v>
      </c>
      <c r="AK79" s="243">
        <f>COUNTIFS(O29:AH29,"1",O79:AH79,"0")</f>
        <v>0</v>
      </c>
      <c r="AL79" s="243">
        <f t="shared" si="12"/>
        <v>0</v>
      </c>
      <c r="AM79" s="244" t="str">
        <f t="shared" si="13"/>
        <v xml:space="preserve"> </v>
      </c>
    </row>
    <row r="80" spans="1:39" ht="12.75" customHeight="1" thickBot="1" x14ac:dyDescent="0.25">
      <c r="A80" s="168"/>
      <c r="B80" s="249">
        <v>10.1</v>
      </c>
      <c r="C80" s="673" t="s">
        <v>155</v>
      </c>
      <c r="D80" s="673"/>
      <c r="E80" s="673"/>
      <c r="F80" s="673"/>
      <c r="G80" s="673"/>
      <c r="H80" s="673"/>
      <c r="I80" s="673"/>
      <c r="J80" s="673"/>
      <c r="K80" s="673"/>
      <c r="L80" s="673"/>
      <c r="M80" s="673"/>
      <c r="N80" s="673"/>
      <c r="O80" s="250"/>
      <c r="P80" s="250"/>
      <c r="Q80" s="250"/>
      <c r="R80" s="250"/>
      <c r="S80" s="250"/>
      <c r="T80" s="250"/>
      <c r="U80" s="250"/>
      <c r="V80" s="250"/>
      <c r="W80" s="250"/>
      <c r="X80" s="250"/>
      <c r="Y80" s="250"/>
      <c r="Z80" s="250"/>
      <c r="AA80" s="250"/>
      <c r="AB80" s="250"/>
      <c r="AC80" s="250"/>
      <c r="AD80" s="250"/>
      <c r="AE80" s="250"/>
      <c r="AF80" s="250"/>
      <c r="AG80" s="250"/>
      <c r="AH80" s="251"/>
      <c r="AI80" s="168"/>
      <c r="AJ80" s="210">
        <f>COUNTIFS(O29:AH29,"1",O79:AH79,"1",O80:AH80,"1")</f>
        <v>0</v>
      </c>
      <c r="AK80" s="211">
        <f>COUNTIFS(O29:AH29,"1",O79:AH79,"1",O80:AH80,"0")</f>
        <v>0</v>
      </c>
      <c r="AL80" s="211">
        <f t="shared" si="12"/>
        <v>0</v>
      </c>
      <c r="AM80" s="212" t="str">
        <f t="shared" si="13"/>
        <v xml:space="preserve"> </v>
      </c>
    </row>
    <row r="81" spans="1:39" ht="26.25" customHeight="1" x14ac:dyDescent="0.2">
      <c r="A81" s="168"/>
      <c r="B81" s="693">
        <v>11</v>
      </c>
      <c r="C81" s="674" t="s">
        <v>514</v>
      </c>
      <c r="D81" s="675"/>
      <c r="E81" s="675"/>
      <c r="F81" s="675"/>
      <c r="G81" s="675"/>
      <c r="H81" s="675"/>
      <c r="I81" s="675"/>
      <c r="J81" s="675"/>
      <c r="K81" s="675"/>
      <c r="L81" s="675"/>
      <c r="M81" s="675"/>
      <c r="N81" s="675"/>
      <c r="O81" s="259"/>
      <c r="P81" s="260"/>
      <c r="Q81" s="260"/>
      <c r="R81" s="260"/>
      <c r="S81" s="260"/>
      <c r="T81" s="260"/>
      <c r="U81" s="260"/>
      <c r="V81" s="260"/>
      <c r="W81" s="260"/>
      <c r="X81" s="260"/>
      <c r="Y81" s="260"/>
      <c r="Z81" s="260"/>
      <c r="AA81" s="260"/>
      <c r="AB81" s="260"/>
      <c r="AC81" s="260"/>
      <c r="AD81" s="260"/>
      <c r="AE81" s="260"/>
      <c r="AF81" s="260"/>
      <c r="AG81" s="260"/>
      <c r="AH81" s="261"/>
      <c r="AI81" s="168"/>
      <c r="AJ81" s="648"/>
      <c r="AK81" s="649"/>
      <c r="AL81" s="649"/>
      <c r="AM81" s="650"/>
    </row>
    <row r="82" spans="1:39" x14ac:dyDescent="0.2">
      <c r="A82" s="168"/>
      <c r="B82" s="692"/>
      <c r="C82" s="581" t="s">
        <v>156</v>
      </c>
      <c r="D82" s="581"/>
      <c r="E82" s="581"/>
      <c r="F82" s="581"/>
      <c r="G82" s="581"/>
      <c r="H82" s="581"/>
      <c r="I82" s="581"/>
      <c r="J82" s="581"/>
      <c r="K82" s="581"/>
      <c r="L82" s="581"/>
      <c r="M82" s="581"/>
      <c r="N82" s="581"/>
      <c r="O82" s="216"/>
      <c r="P82" s="216"/>
      <c r="Q82" s="216"/>
      <c r="R82" s="216"/>
      <c r="S82" s="216"/>
      <c r="T82" s="216"/>
      <c r="U82" s="216"/>
      <c r="V82" s="216"/>
      <c r="W82" s="216"/>
      <c r="X82" s="216"/>
      <c r="Y82" s="216"/>
      <c r="Z82" s="216"/>
      <c r="AA82" s="216"/>
      <c r="AB82" s="216"/>
      <c r="AC82" s="216"/>
      <c r="AD82" s="216"/>
      <c r="AE82" s="216"/>
      <c r="AF82" s="216"/>
      <c r="AG82" s="216"/>
      <c r="AH82" s="217"/>
      <c r="AI82" s="168"/>
      <c r="AJ82" s="218">
        <f>COUNTIFS(O29:AH29,"1",O82:AH82,"1")</f>
        <v>0</v>
      </c>
      <c r="AK82" s="199">
        <f>COUNTIFS(O29:AH29,"1",O82:AH82,"0")</f>
        <v>0</v>
      </c>
      <c r="AL82" s="199">
        <f t="shared" ref="AL82:AL89" si="14">SUM(AJ82:AK82)</f>
        <v>0</v>
      </c>
      <c r="AM82" s="219" t="str">
        <f t="shared" ref="AM82:AM89" si="15">IF(AL82=0," ",SUM(AJ82/AL82))</f>
        <v xml:space="preserve"> </v>
      </c>
    </row>
    <row r="83" spans="1:39" x14ac:dyDescent="0.2">
      <c r="A83" s="168"/>
      <c r="B83" s="692"/>
      <c r="C83" s="581" t="s">
        <v>157</v>
      </c>
      <c r="D83" s="581"/>
      <c r="E83" s="581"/>
      <c r="F83" s="581"/>
      <c r="G83" s="581"/>
      <c r="H83" s="581"/>
      <c r="I83" s="581"/>
      <c r="J83" s="581"/>
      <c r="K83" s="581"/>
      <c r="L83" s="581"/>
      <c r="M83" s="581"/>
      <c r="N83" s="581"/>
      <c r="O83" s="216"/>
      <c r="P83" s="216"/>
      <c r="Q83" s="216"/>
      <c r="R83" s="216"/>
      <c r="S83" s="216"/>
      <c r="T83" s="216"/>
      <c r="U83" s="216"/>
      <c r="V83" s="216"/>
      <c r="W83" s="216"/>
      <c r="X83" s="216"/>
      <c r="Y83" s="216"/>
      <c r="Z83" s="216"/>
      <c r="AA83" s="216"/>
      <c r="AB83" s="216"/>
      <c r="AC83" s="216"/>
      <c r="AD83" s="216"/>
      <c r="AE83" s="216"/>
      <c r="AF83" s="216"/>
      <c r="AG83" s="216"/>
      <c r="AH83" s="217"/>
      <c r="AI83" s="168"/>
      <c r="AJ83" s="218">
        <f>COUNTIFS(O29:AH29,"1",O83:AH83,"1")</f>
        <v>0</v>
      </c>
      <c r="AK83" s="199">
        <f>COUNTIFS(O29:AH29,"1",O83:AH83,"0")</f>
        <v>0</v>
      </c>
      <c r="AL83" s="199">
        <f t="shared" si="14"/>
        <v>0</v>
      </c>
      <c r="AM83" s="219" t="str">
        <f t="shared" si="15"/>
        <v xml:space="preserve"> </v>
      </c>
    </row>
    <row r="84" spans="1:39" x14ac:dyDescent="0.2">
      <c r="A84" s="168"/>
      <c r="B84" s="692"/>
      <c r="C84" s="581" t="s">
        <v>158</v>
      </c>
      <c r="D84" s="581"/>
      <c r="E84" s="581"/>
      <c r="F84" s="581"/>
      <c r="G84" s="581"/>
      <c r="H84" s="581"/>
      <c r="I84" s="581"/>
      <c r="J84" s="581"/>
      <c r="K84" s="581"/>
      <c r="L84" s="581"/>
      <c r="M84" s="581"/>
      <c r="N84" s="581"/>
      <c r="O84" s="216"/>
      <c r="P84" s="216"/>
      <c r="Q84" s="216"/>
      <c r="R84" s="216"/>
      <c r="S84" s="216"/>
      <c r="T84" s="216"/>
      <c r="U84" s="216"/>
      <c r="V84" s="216"/>
      <c r="W84" s="216"/>
      <c r="X84" s="216"/>
      <c r="Y84" s="216"/>
      <c r="Z84" s="216"/>
      <c r="AA84" s="216"/>
      <c r="AB84" s="216"/>
      <c r="AC84" s="216"/>
      <c r="AD84" s="216"/>
      <c r="AE84" s="216"/>
      <c r="AF84" s="216"/>
      <c r="AG84" s="216"/>
      <c r="AH84" s="217"/>
      <c r="AI84" s="168"/>
      <c r="AJ84" s="218">
        <f>COUNTIFS(O29:AH29,"1",O84:AH84,"1")</f>
        <v>0</v>
      </c>
      <c r="AK84" s="199">
        <f>COUNTIFS(O29:AH29,"1",O84:AH84,"0")</f>
        <v>0</v>
      </c>
      <c r="AL84" s="199">
        <f t="shared" si="14"/>
        <v>0</v>
      </c>
      <c r="AM84" s="219" t="str">
        <f t="shared" si="15"/>
        <v xml:space="preserve"> </v>
      </c>
    </row>
    <row r="85" spans="1:39" x14ac:dyDescent="0.2">
      <c r="A85" s="168"/>
      <c r="B85" s="692"/>
      <c r="C85" s="581" t="s">
        <v>159</v>
      </c>
      <c r="D85" s="581"/>
      <c r="E85" s="581"/>
      <c r="F85" s="581"/>
      <c r="G85" s="581"/>
      <c r="H85" s="581"/>
      <c r="I85" s="581"/>
      <c r="J85" s="581"/>
      <c r="K85" s="581"/>
      <c r="L85" s="581"/>
      <c r="M85" s="581"/>
      <c r="N85" s="581"/>
      <c r="O85" s="216"/>
      <c r="P85" s="216"/>
      <c r="Q85" s="216"/>
      <c r="R85" s="216"/>
      <c r="S85" s="216"/>
      <c r="T85" s="216"/>
      <c r="U85" s="216"/>
      <c r="V85" s="216"/>
      <c r="W85" s="216"/>
      <c r="X85" s="216"/>
      <c r="Y85" s="216"/>
      <c r="Z85" s="216"/>
      <c r="AA85" s="216"/>
      <c r="AB85" s="216"/>
      <c r="AC85" s="216"/>
      <c r="AD85" s="216"/>
      <c r="AE85" s="216"/>
      <c r="AF85" s="216"/>
      <c r="AG85" s="216"/>
      <c r="AH85" s="217"/>
      <c r="AI85" s="168"/>
      <c r="AJ85" s="218">
        <f>COUNTIFS(O29:AH29,"1",O85:AH85,"1")</f>
        <v>0</v>
      </c>
      <c r="AK85" s="199">
        <f>COUNTIFS(O29:AH29,"1",O85:AH85,"0")</f>
        <v>0</v>
      </c>
      <c r="AL85" s="199">
        <f t="shared" si="14"/>
        <v>0</v>
      </c>
      <c r="AM85" s="219" t="str">
        <f t="shared" si="15"/>
        <v xml:space="preserve"> </v>
      </c>
    </row>
    <row r="86" spans="1:39" x14ac:dyDescent="0.2">
      <c r="A86" s="168"/>
      <c r="B86" s="692"/>
      <c r="C86" s="581" t="s">
        <v>160</v>
      </c>
      <c r="D86" s="581"/>
      <c r="E86" s="581"/>
      <c r="F86" s="581"/>
      <c r="G86" s="581"/>
      <c r="H86" s="581"/>
      <c r="I86" s="581"/>
      <c r="J86" s="581"/>
      <c r="K86" s="581"/>
      <c r="L86" s="581"/>
      <c r="M86" s="581"/>
      <c r="N86" s="581"/>
      <c r="O86" s="216"/>
      <c r="P86" s="216"/>
      <c r="Q86" s="216"/>
      <c r="R86" s="216"/>
      <c r="S86" s="216"/>
      <c r="T86" s="216"/>
      <c r="U86" s="216"/>
      <c r="V86" s="216"/>
      <c r="W86" s="216"/>
      <c r="X86" s="216"/>
      <c r="Y86" s="216"/>
      <c r="Z86" s="216"/>
      <c r="AA86" s="216"/>
      <c r="AB86" s="216"/>
      <c r="AC86" s="216"/>
      <c r="AD86" s="216"/>
      <c r="AE86" s="216"/>
      <c r="AF86" s="216"/>
      <c r="AG86" s="216"/>
      <c r="AH86" s="217"/>
      <c r="AI86" s="168"/>
      <c r="AJ86" s="218">
        <f>COUNTIFS(O29:AH29,"1",O86:AH86,"1")</f>
        <v>0</v>
      </c>
      <c r="AK86" s="199">
        <f>COUNTIFS(O29:AH29,"1",O86:AH86,"0")</f>
        <v>0</v>
      </c>
      <c r="AL86" s="199">
        <f t="shared" si="14"/>
        <v>0</v>
      </c>
      <c r="AM86" s="219" t="str">
        <f t="shared" si="15"/>
        <v xml:space="preserve"> </v>
      </c>
    </row>
    <row r="87" spans="1:39" ht="12.75" customHeight="1" x14ac:dyDescent="0.2">
      <c r="A87" s="168"/>
      <c r="B87" s="692"/>
      <c r="C87" s="581" t="s">
        <v>161</v>
      </c>
      <c r="D87" s="581"/>
      <c r="E87" s="581"/>
      <c r="F87" s="581"/>
      <c r="G87" s="581"/>
      <c r="H87" s="581"/>
      <c r="I87" s="581"/>
      <c r="J87" s="581"/>
      <c r="K87" s="581"/>
      <c r="L87" s="581"/>
      <c r="M87" s="581"/>
      <c r="N87" s="581"/>
      <c r="O87" s="216"/>
      <c r="P87" s="216"/>
      <c r="Q87" s="216"/>
      <c r="R87" s="216"/>
      <c r="S87" s="216"/>
      <c r="T87" s="216"/>
      <c r="U87" s="216"/>
      <c r="V87" s="216"/>
      <c r="W87" s="216"/>
      <c r="X87" s="216"/>
      <c r="Y87" s="216"/>
      <c r="Z87" s="216"/>
      <c r="AA87" s="216"/>
      <c r="AB87" s="216"/>
      <c r="AC87" s="216"/>
      <c r="AD87" s="216"/>
      <c r="AE87" s="216"/>
      <c r="AF87" s="216"/>
      <c r="AG87" s="216"/>
      <c r="AH87" s="217"/>
      <c r="AI87" s="168"/>
      <c r="AJ87" s="218">
        <f>COUNTIFS(O29:AH29,"1",O87:AH87,"1")</f>
        <v>0</v>
      </c>
      <c r="AK87" s="199">
        <f>COUNTIFS(O29:AH29,"1",O87:AH87,"0")</f>
        <v>0</v>
      </c>
      <c r="AL87" s="199">
        <f t="shared" si="14"/>
        <v>0</v>
      </c>
      <c r="AM87" s="219" t="str">
        <f t="shared" si="15"/>
        <v xml:space="preserve"> </v>
      </c>
    </row>
    <row r="88" spans="1:39" ht="12.75" customHeight="1" x14ac:dyDescent="0.2">
      <c r="A88" s="168"/>
      <c r="B88" s="692"/>
      <c r="C88" s="581" t="s">
        <v>162</v>
      </c>
      <c r="D88" s="581"/>
      <c r="E88" s="581"/>
      <c r="F88" s="581"/>
      <c r="G88" s="581"/>
      <c r="H88" s="581"/>
      <c r="I88" s="581"/>
      <c r="J88" s="581"/>
      <c r="K88" s="581"/>
      <c r="L88" s="581"/>
      <c r="M88" s="581"/>
      <c r="N88" s="581"/>
      <c r="O88" s="216"/>
      <c r="P88" s="216"/>
      <c r="Q88" s="216"/>
      <c r="R88" s="216"/>
      <c r="S88" s="216"/>
      <c r="T88" s="216"/>
      <c r="U88" s="216"/>
      <c r="V88" s="216"/>
      <c r="W88" s="216"/>
      <c r="X88" s="216"/>
      <c r="Y88" s="216"/>
      <c r="Z88" s="216"/>
      <c r="AA88" s="216"/>
      <c r="AB88" s="216"/>
      <c r="AC88" s="216"/>
      <c r="AD88" s="216"/>
      <c r="AE88" s="216"/>
      <c r="AF88" s="216"/>
      <c r="AG88" s="216"/>
      <c r="AH88" s="217"/>
      <c r="AI88" s="168"/>
      <c r="AJ88" s="218">
        <f>COUNTIFS(O29:AH29,"1",O88:AH88,"1")</f>
        <v>0</v>
      </c>
      <c r="AK88" s="199">
        <f>COUNTIFS(O29:AH29,"1",O88:AH88,"0")</f>
        <v>0</v>
      </c>
      <c r="AL88" s="199">
        <f t="shared" si="14"/>
        <v>0</v>
      </c>
      <c r="AM88" s="219" t="str">
        <f t="shared" si="15"/>
        <v xml:space="preserve"> </v>
      </c>
    </row>
    <row r="89" spans="1:39" ht="12.75" customHeight="1" thickBot="1" x14ac:dyDescent="0.25">
      <c r="A89" s="168"/>
      <c r="B89" s="637"/>
      <c r="C89" s="672" t="s">
        <v>163</v>
      </c>
      <c r="D89" s="672"/>
      <c r="E89" s="672"/>
      <c r="F89" s="672"/>
      <c r="G89" s="672"/>
      <c r="H89" s="672"/>
      <c r="I89" s="672"/>
      <c r="J89" s="672"/>
      <c r="K89" s="672"/>
      <c r="L89" s="672"/>
      <c r="M89" s="672"/>
      <c r="N89" s="672"/>
      <c r="O89" s="250"/>
      <c r="P89" s="250"/>
      <c r="Q89" s="250"/>
      <c r="R89" s="250"/>
      <c r="S89" s="250"/>
      <c r="T89" s="250"/>
      <c r="U89" s="250"/>
      <c r="V89" s="250"/>
      <c r="W89" s="250"/>
      <c r="X89" s="250"/>
      <c r="Y89" s="250"/>
      <c r="Z89" s="250"/>
      <c r="AA89" s="250"/>
      <c r="AB89" s="250"/>
      <c r="AC89" s="250"/>
      <c r="AD89" s="250"/>
      <c r="AE89" s="250"/>
      <c r="AF89" s="250"/>
      <c r="AG89" s="250"/>
      <c r="AH89" s="251"/>
      <c r="AI89" s="168"/>
      <c r="AJ89" s="225">
        <f>COUNTIFS(O29:AH29,"1",O89:AH89,"1")</f>
        <v>0</v>
      </c>
      <c r="AK89" s="226">
        <f>COUNTIFS(O29:AH29,"1",O89:AH89,"0")</f>
        <v>0</v>
      </c>
      <c r="AL89" s="226">
        <f t="shared" si="14"/>
        <v>0</v>
      </c>
      <c r="AM89" s="227" t="str">
        <f t="shared" si="15"/>
        <v xml:space="preserve"> </v>
      </c>
    </row>
    <row r="90" spans="1:39" x14ac:dyDescent="0.2">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262"/>
      <c r="AK90" s="262"/>
      <c r="AL90" s="262"/>
      <c r="AM90" s="262"/>
    </row>
    <row r="91" spans="1:39" ht="13.5" thickBot="1" x14ac:dyDescent="0.2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262"/>
      <c r="AK91" s="262"/>
      <c r="AL91" s="262"/>
      <c r="AM91" s="262"/>
    </row>
    <row r="92" spans="1:39" ht="12.75" customHeight="1" thickBot="1" x14ac:dyDescent="0.25">
      <c r="A92" s="168"/>
      <c r="B92" s="688" t="s">
        <v>82</v>
      </c>
      <c r="C92" s="689"/>
      <c r="D92" s="689"/>
      <c r="E92" s="689"/>
      <c r="F92" s="689"/>
      <c r="G92" s="689"/>
      <c r="H92" s="689"/>
      <c r="I92" s="689"/>
      <c r="J92" s="689"/>
      <c r="K92" s="689"/>
      <c r="L92" s="689"/>
      <c r="M92" s="689"/>
      <c r="N92" s="689"/>
      <c r="O92" s="263"/>
      <c r="P92" s="263"/>
      <c r="Q92" s="263"/>
      <c r="R92" s="263"/>
      <c r="S92" s="263"/>
      <c r="T92" s="263"/>
      <c r="U92" s="263"/>
      <c r="V92" s="263"/>
      <c r="W92" s="263"/>
      <c r="X92" s="263"/>
      <c r="Y92" s="263"/>
      <c r="Z92" s="263"/>
      <c r="AA92" s="263"/>
      <c r="AB92" s="263"/>
      <c r="AC92" s="263"/>
      <c r="AD92" s="263"/>
      <c r="AE92" s="263"/>
      <c r="AF92" s="263"/>
      <c r="AG92" s="263"/>
      <c r="AH92" s="264"/>
      <c r="AI92" s="168"/>
      <c r="AJ92" s="265"/>
      <c r="AK92" s="266"/>
      <c r="AL92" s="266"/>
      <c r="AM92" s="267"/>
    </row>
    <row r="93" spans="1:39" ht="25.5" customHeight="1" thickBot="1" x14ac:dyDescent="0.25">
      <c r="A93" s="168"/>
      <c r="B93" s="230">
        <v>12</v>
      </c>
      <c r="C93" s="690" t="s">
        <v>283</v>
      </c>
      <c r="D93" s="690"/>
      <c r="E93" s="690"/>
      <c r="F93" s="690"/>
      <c r="G93" s="690"/>
      <c r="H93" s="690"/>
      <c r="I93" s="690"/>
      <c r="J93" s="690"/>
      <c r="K93" s="690"/>
      <c r="L93" s="690"/>
      <c r="M93" s="690"/>
      <c r="N93" s="690"/>
      <c r="O93" s="331"/>
      <c r="P93" s="331"/>
      <c r="Q93" s="331"/>
      <c r="R93" s="231"/>
      <c r="S93" s="231"/>
      <c r="T93" s="231"/>
      <c r="U93" s="231"/>
      <c r="V93" s="331"/>
      <c r="W93" s="231"/>
      <c r="X93" s="231"/>
      <c r="Y93" s="231"/>
      <c r="Z93" s="231"/>
      <c r="AA93" s="231"/>
      <c r="AB93" s="231"/>
      <c r="AC93" s="231"/>
      <c r="AD93" s="231"/>
      <c r="AE93" s="231"/>
      <c r="AF93" s="231"/>
      <c r="AG93" s="231"/>
      <c r="AH93" s="232"/>
      <c r="AI93" s="168"/>
      <c r="AJ93" s="233">
        <f>COUNTIF(O93:AH93,"1")</f>
        <v>0</v>
      </c>
      <c r="AK93" s="234">
        <f>COUNTIF(O93:AH93,"0")</f>
        <v>0</v>
      </c>
      <c r="AL93" s="234">
        <f t="shared" ref="AL93" si="16">SUM(AJ93:AK93)</f>
        <v>0</v>
      </c>
      <c r="AM93" s="235" t="str">
        <f>IF(AL93=0," ",SUM(AJ93/AL93))</f>
        <v xml:space="preserve"> </v>
      </c>
    </row>
    <row r="94" spans="1:39" x14ac:dyDescent="0.2">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row>
    <row r="95" spans="1:39" hidden="1" x14ac:dyDescent="0.2">
      <c r="A95" s="168"/>
      <c r="B95" s="168"/>
      <c r="C95" s="168"/>
      <c r="D95" s="168"/>
      <c r="E95" s="168"/>
      <c r="F95" s="168"/>
      <c r="G95" s="168"/>
      <c r="H95" s="168"/>
      <c r="I95" s="168"/>
      <c r="J95" s="168"/>
      <c r="K95" s="168"/>
      <c r="L95" s="168"/>
      <c r="M95" s="168"/>
      <c r="N95" s="168"/>
      <c r="O95" s="22" t="s">
        <v>483</v>
      </c>
      <c r="P95" s="22">
        <f>COUNTIF(O31:AH31,"Combination system - Q-ADDS")</f>
        <v>0</v>
      </c>
      <c r="Q95" s="365" t="e">
        <f>SUM(P95/AJ31)</f>
        <v>#DIV/0!</v>
      </c>
      <c r="R95" s="168"/>
      <c r="S95" s="168"/>
      <c r="T95" s="168"/>
      <c r="U95" s="168"/>
      <c r="V95" s="168"/>
      <c r="W95" s="168"/>
      <c r="X95" s="168"/>
      <c r="Y95" s="168"/>
      <c r="Z95" s="168"/>
      <c r="AA95" s="168"/>
      <c r="AB95" s="168"/>
      <c r="AC95" s="168"/>
      <c r="AD95" s="168"/>
      <c r="AE95" s="168"/>
      <c r="AF95" s="168"/>
      <c r="AG95" s="168"/>
      <c r="AH95" s="168"/>
      <c r="AI95" s="168"/>
      <c r="AJ95" s="168"/>
      <c r="AK95" s="168"/>
      <c r="AL95" s="168"/>
      <c r="AM95" s="168"/>
    </row>
    <row r="96" spans="1:39" hidden="1" x14ac:dyDescent="0.2">
      <c r="A96" s="168"/>
      <c r="B96" s="168"/>
      <c r="C96" s="168"/>
      <c r="D96" s="168"/>
      <c r="E96" s="168"/>
      <c r="F96" s="168"/>
      <c r="G96" s="168"/>
      <c r="H96" s="168"/>
      <c r="I96" s="168"/>
      <c r="J96" s="168"/>
      <c r="K96" s="168"/>
      <c r="L96" s="168"/>
      <c r="M96" s="168"/>
      <c r="N96" s="168"/>
      <c r="O96" s="22" t="s">
        <v>481</v>
      </c>
      <c r="P96" s="22">
        <f>COUNTIF(O31:AH31,"Combination system - CEWT")</f>
        <v>0</v>
      </c>
      <c r="Q96" s="365" t="e">
        <f>SUM(P96/AJ31)</f>
        <v>#DIV/0!</v>
      </c>
      <c r="R96" s="168"/>
      <c r="S96" s="168"/>
      <c r="T96" s="168"/>
      <c r="U96" s="168"/>
      <c r="V96" s="168"/>
      <c r="W96" s="168"/>
      <c r="X96" s="168"/>
      <c r="Y96" s="168"/>
      <c r="Z96" s="168"/>
      <c r="AA96" s="168"/>
      <c r="AB96" s="168"/>
      <c r="AC96" s="168"/>
      <c r="AD96" s="168"/>
      <c r="AE96" s="168"/>
      <c r="AF96" s="168"/>
      <c r="AG96" s="168"/>
      <c r="AH96" s="168"/>
      <c r="AI96" s="168"/>
      <c r="AJ96" s="168"/>
      <c r="AK96" s="168"/>
      <c r="AL96" s="168"/>
      <c r="AM96" s="168"/>
    </row>
    <row r="97" spans="1:39" hidden="1" x14ac:dyDescent="0.2">
      <c r="A97" s="168"/>
      <c r="B97" s="168"/>
      <c r="C97" s="168"/>
      <c r="D97" s="168"/>
      <c r="E97" s="168"/>
      <c r="F97" s="168"/>
      <c r="G97" s="168"/>
      <c r="H97" s="168"/>
      <c r="I97" s="168"/>
      <c r="J97" s="168"/>
      <c r="K97" s="168"/>
      <c r="L97" s="168"/>
      <c r="M97" s="168"/>
      <c r="N97" s="168"/>
      <c r="O97" s="22" t="s">
        <v>484</v>
      </c>
      <c r="P97" s="22">
        <f>COUNTIF(O31:AH31,"Combination system - Q-MEWT")</f>
        <v>0</v>
      </c>
      <c r="Q97" s="365" t="e">
        <f>SUM(P97/AJ31)</f>
        <v>#DIV/0!</v>
      </c>
      <c r="R97" s="168"/>
      <c r="S97" s="168"/>
      <c r="T97" s="168"/>
      <c r="U97" s="168"/>
      <c r="V97" s="168"/>
      <c r="W97" s="168"/>
      <c r="X97" s="168"/>
      <c r="Y97" s="168"/>
      <c r="Z97" s="168"/>
      <c r="AA97" s="168"/>
      <c r="AB97" s="168"/>
      <c r="AC97" s="168"/>
      <c r="AD97" s="168"/>
      <c r="AE97" s="168"/>
      <c r="AF97" s="168"/>
      <c r="AG97" s="168"/>
      <c r="AH97" s="168"/>
      <c r="AI97" s="168"/>
      <c r="AJ97" s="168"/>
      <c r="AK97" s="168"/>
      <c r="AL97" s="168"/>
      <c r="AM97" s="168"/>
    </row>
    <row r="98" spans="1:39" hidden="1" x14ac:dyDescent="0.2">
      <c r="A98" s="168"/>
      <c r="B98" s="168"/>
      <c r="C98" s="168"/>
      <c r="D98" s="168"/>
      <c r="E98" s="168"/>
      <c r="F98" s="168"/>
      <c r="G98" s="168"/>
      <c r="H98" s="168"/>
      <c r="I98" s="168"/>
      <c r="J98" s="168"/>
      <c r="K98" s="168"/>
      <c r="L98" s="168"/>
      <c r="M98" s="168"/>
      <c r="N98" s="168"/>
      <c r="O98" s="22" t="s">
        <v>482</v>
      </c>
      <c r="P98" s="22">
        <f>COUNTIF(O31:AH31,"Combination system - NEWT")</f>
        <v>0</v>
      </c>
      <c r="Q98" s="365" t="e">
        <f>SUM(P98/AJ31)</f>
        <v>#DIV/0!</v>
      </c>
      <c r="R98" s="168"/>
      <c r="S98" s="168"/>
      <c r="T98" s="168"/>
      <c r="U98" s="168"/>
      <c r="V98" s="168"/>
      <c r="W98" s="168"/>
      <c r="X98" s="168"/>
      <c r="Y98" s="168"/>
      <c r="Z98" s="168"/>
      <c r="AA98" s="168"/>
      <c r="AB98" s="168"/>
      <c r="AC98" s="168"/>
      <c r="AD98" s="168"/>
      <c r="AE98" s="168"/>
      <c r="AF98" s="168"/>
      <c r="AG98" s="168"/>
      <c r="AH98" s="168"/>
      <c r="AI98" s="168"/>
      <c r="AJ98" s="168"/>
      <c r="AK98" s="168"/>
      <c r="AL98" s="168"/>
      <c r="AM98" s="168"/>
    </row>
    <row r="99" spans="1:39" hidden="1" x14ac:dyDescent="0.2">
      <c r="A99" s="168"/>
      <c r="B99" s="168"/>
      <c r="C99" s="168"/>
      <c r="D99" s="168"/>
      <c r="E99" s="168"/>
      <c r="F99" s="168"/>
      <c r="G99" s="168"/>
      <c r="H99" s="168"/>
      <c r="I99" s="168"/>
      <c r="J99" s="168"/>
      <c r="K99" s="168"/>
      <c r="L99" s="168"/>
      <c r="M99" s="168"/>
      <c r="N99" s="168"/>
      <c r="O99" s="22" t="s">
        <v>485</v>
      </c>
      <c r="P99" s="22">
        <f>COUNTIF(O31:AH31,"Combination system - Other, eg MEWS")</f>
        <v>0</v>
      </c>
      <c r="Q99" s="365" t="e">
        <f>SUM(P99/AJ31)</f>
        <v>#DIV/0!</v>
      </c>
      <c r="R99" s="168"/>
      <c r="S99" s="168"/>
      <c r="T99" s="168"/>
      <c r="U99" s="168"/>
      <c r="V99" s="168"/>
      <c r="W99" s="168"/>
      <c r="X99" s="168"/>
      <c r="Y99" s="168"/>
      <c r="Z99" s="168"/>
      <c r="AA99" s="168"/>
      <c r="AB99" s="168"/>
      <c r="AC99" s="168"/>
      <c r="AD99" s="168"/>
      <c r="AE99" s="168"/>
      <c r="AF99" s="168"/>
      <c r="AG99" s="168"/>
      <c r="AH99" s="168"/>
      <c r="AI99" s="168"/>
      <c r="AJ99" s="168"/>
      <c r="AK99" s="168"/>
      <c r="AL99" s="168"/>
      <c r="AM99" s="168"/>
    </row>
    <row r="100" spans="1:39" hidden="1" x14ac:dyDescent="0.2">
      <c r="A100" s="168"/>
      <c r="B100" s="168"/>
      <c r="C100" s="168"/>
      <c r="D100" s="168"/>
      <c r="E100" s="168"/>
      <c r="F100" s="168"/>
      <c r="G100" s="168"/>
      <c r="H100" s="168"/>
      <c r="I100" s="168"/>
      <c r="J100" s="168"/>
      <c r="K100" s="168"/>
      <c r="L100" s="168"/>
      <c r="M100" s="168"/>
      <c r="N100" s="168"/>
      <c r="O100" s="22" t="s">
        <v>486</v>
      </c>
      <c r="P100" s="22">
        <f>COUNTIF(O31:AH31,"Single parameter tool (track and trigger), eg MECC, BTF")</f>
        <v>0</v>
      </c>
      <c r="Q100" s="365" t="e">
        <f>SUM(P100/AJ31)</f>
        <v>#DIV/0!</v>
      </c>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row>
    <row r="101" spans="1:39" hidden="1" x14ac:dyDescent="0.2">
      <c r="A101" s="168"/>
      <c r="B101" s="168"/>
      <c r="C101" s="168"/>
      <c r="D101" s="168"/>
      <c r="E101" s="168"/>
      <c r="F101" s="168"/>
      <c r="G101" s="168"/>
      <c r="H101" s="168"/>
      <c r="I101" s="168"/>
      <c r="J101" s="168"/>
      <c r="K101" s="168"/>
      <c r="L101" s="168"/>
      <c r="M101" s="168"/>
      <c r="N101" s="168"/>
      <c r="O101" s="22" t="s">
        <v>487</v>
      </c>
      <c r="P101" s="22">
        <f>COUNTIF(O31:AH31,"Non track and trigger, non scoring system")</f>
        <v>0</v>
      </c>
      <c r="Q101" s="365" t="e">
        <f>SUM(P101/AJ31)</f>
        <v>#DIV/0!</v>
      </c>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row>
    <row r="102" spans="1:39" hidden="1" x14ac:dyDescent="0.2">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row>
    <row r="103" spans="1:39" ht="13.5" thickBot="1" x14ac:dyDescent="0.2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row>
    <row r="104" spans="1:39" s="197" customFormat="1" ht="27.75" customHeight="1" x14ac:dyDescent="0.25">
      <c r="A104" s="170"/>
      <c r="B104" s="685" t="s">
        <v>338</v>
      </c>
      <c r="C104" s="686"/>
      <c r="D104" s="686"/>
      <c r="E104" s="686"/>
      <c r="F104" s="686"/>
      <c r="G104" s="686"/>
      <c r="H104" s="686"/>
      <c r="I104" s="686"/>
      <c r="J104" s="686"/>
      <c r="K104" s="686"/>
      <c r="L104" s="686"/>
      <c r="M104" s="686"/>
      <c r="N104" s="687"/>
      <c r="O104" s="268"/>
      <c r="P104" s="268"/>
      <c r="Q104" s="268"/>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row>
    <row r="105" spans="1:39" s="197" customFormat="1" ht="75" customHeight="1" thickBot="1" x14ac:dyDescent="0.25">
      <c r="A105" s="170"/>
      <c r="B105" s="733" t="s">
        <v>565</v>
      </c>
      <c r="C105" s="734"/>
      <c r="D105" s="734"/>
      <c r="E105" s="734"/>
      <c r="F105" s="734"/>
      <c r="G105" s="734"/>
      <c r="H105" s="734"/>
      <c r="I105" s="734"/>
      <c r="J105" s="734"/>
      <c r="K105" s="734"/>
      <c r="L105" s="734"/>
      <c r="M105" s="734"/>
      <c r="N105" s="735"/>
      <c r="O105" s="269"/>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row>
    <row r="106" spans="1:39" s="197" customFormat="1" x14ac:dyDescent="0.2">
      <c r="A106" s="170"/>
      <c r="B106" s="168"/>
      <c r="C106" s="168"/>
      <c r="D106" s="168"/>
      <c r="E106" s="168"/>
      <c r="F106" s="168"/>
      <c r="G106" s="168"/>
      <c r="H106" s="168"/>
      <c r="I106" s="168"/>
      <c r="J106" s="168"/>
      <c r="K106" s="168"/>
      <c r="L106" s="168"/>
      <c r="M106" s="168"/>
      <c r="N106" s="168"/>
      <c r="O106" s="269"/>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row>
    <row r="107" spans="1:39" s="197" customFormat="1" x14ac:dyDescent="0.2">
      <c r="A107" s="170"/>
      <c r="B107" s="168"/>
      <c r="C107" s="168"/>
      <c r="D107" s="168"/>
      <c r="E107" s="168"/>
      <c r="F107" s="168"/>
      <c r="G107" s="168"/>
      <c r="H107" s="168"/>
      <c r="I107" s="168"/>
      <c r="J107" s="168"/>
      <c r="K107" s="168"/>
      <c r="L107" s="168"/>
      <c r="M107" s="168"/>
      <c r="N107" s="168"/>
      <c r="O107" s="269"/>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row>
    <row r="108" spans="1:39" s="197" customFormat="1" x14ac:dyDescent="0.25">
      <c r="A108" s="170"/>
      <c r="B108" s="684" t="s">
        <v>280</v>
      </c>
      <c r="C108" s="684"/>
      <c r="D108" s="684"/>
      <c r="E108" s="684"/>
      <c r="F108" s="684"/>
      <c r="G108" s="684"/>
      <c r="H108" s="684"/>
      <c r="I108" s="684"/>
      <c r="J108" s="684"/>
      <c r="K108" s="684"/>
      <c r="L108" s="684"/>
      <c r="M108" s="684"/>
      <c r="N108" s="684"/>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row>
    <row r="109" spans="1:39" s="197" customFormat="1" x14ac:dyDescent="0.2">
      <c r="A109" s="170"/>
      <c r="B109" s="168"/>
      <c r="C109" s="168"/>
      <c r="D109" s="168"/>
      <c r="E109" s="168"/>
      <c r="F109" s="168"/>
      <c r="G109" s="168"/>
      <c r="H109" s="168"/>
      <c r="I109" s="168"/>
      <c r="J109" s="168"/>
      <c r="K109" s="168"/>
      <c r="L109" s="168"/>
      <c r="M109" s="168"/>
      <c r="N109" s="168"/>
      <c r="O109" s="269"/>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row>
    <row r="110" spans="1:39" s="197" customFormat="1" x14ac:dyDescent="0.2">
      <c r="A110" s="170"/>
      <c r="B110" s="168"/>
      <c r="C110" s="168"/>
      <c r="D110" s="168"/>
      <c r="E110" s="168"/>
      <c r="F110" s="168"/>
      <c r="G110" s="168"/>
      <c r="H110" s="168"/>
      <c r="I110" s="168"/>
      <c r="J110" s="168"/>
      <c r="K110" s="168"/>
      <c r="L110" s="168"/>
      <c r="M110" s="168"/>
      <c r="N110" s="168"/>
      <c r="O110" s="269"/>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row>
    <row r="111" spans="1:39" s="197" customFormat="1" x14ac:dyDescent="0.2">
      <c r="A111" s="170"/>
      <c r="B111" s="168"/>
      <c r="C111" s="168"/>
      <c r="D111" s="168"/>
      <c r="E111" s="168"/>
      <c r="F111" s="168"/>
      <c r="G111" s="168"/>
      <c r="H111" s="168"/>
      <c r="I111" s="168"/>
      <c r="J111" s="168"/>
      <c r="K111" s="168"/>
      <c r="L111" s="168"/>
      <c r="M111" s="168"/>
      <c r="N111" s="168"/>
      <c r="O111" s="269"/>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row>
    <row r="112" spans="1:39" s="197" customFormat="1" x14ac:dyDescent="0.2">
      <c r="A112" s="170"/>
      <c r="B112" s="168"/>
      <c r="C112" s="168"/>
      <c r="D112" s="168"/>
      <c r="E112" s="168"/>
      <c r="F112" s="168"/>
      <c r="G112" s="168"/>
      <c r="H112" s="168"/>
      <c r="I112" s="168"/>
      <c r="J112" s="168"/>
      <c r="K112" s="168"/>
      <c r="L112" s="168"/>
      <c r="M112" s="168"/>
      <c r="N112" s="168"/>
      <c r="O112" s="269"/>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row>
    <row r="113" spans="1:39" s="197" customFormat="1" ht="117" customHeight="1" x14ac:dyDescent="0.25">
      <c r="A113" s="170"/>
      <c r="B113" s="509" t="s">
        <v>563</v>
      </c>
      <c r="C113" s="683"/>
      <c r="D113" s="683"/>
      <c r="E113" s="683"/>
      <c r="F113" s="683"/>
      <c r="G113" s="683"/>
      <c r="H113" s="683"/>
      <c r="I113" s="683"/>
      <c r="J113" s="683"/>
      <c r="K113" s="683"/>
      <c r="L113" s="683"/>
      <c r="M113" s="683"/>
      <c r="N113" s="683"/>
      <c r="O113" s="270"/>
      <c r="P113" s="270"/>
      <c r="Q113" s="2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row>
  </sheetData>
  <mergeCells count="300">
    <mergeCell ref="AM39:AM40"/>
    <mergeCell ref="AL39:AL40"/>
    <mergeCell ref="AK39:AK40"/>
    <mergeCell ref="AJ39:AJ40"/>
    <mergeCell ref="AE39:AE40"/>
    <mergeCell ref="AF39:AF40"/>
    <mergeCell ref="AG39:AG40"/>
    <mergeCell ref="AH39:AH40"/>
    <mergeCell ref="R39:R40"/>
    <mergeCell ref="S39:S40"/>
    <mergeCell ref="T39:T40"/>
    <mergeCell ref="U39:U40"/>
    <mergeCell ref="V39:V40"/>
    <mergeCell ref="W39:W40"/>
    <mergeCell ref="X39:X40"/>
    <mergeCell ref="Y39:Y40"/>
    <mergeCell ref="C40:N40"/>
    <mergeCell ref="Q39:Q40"/>
    <mergeCell ref="P39:P40"/>
    <mergeCell ref="O39:O40"/>
    <mergeCell ref="Z39:Z40"/>
    <mergeCell ref="AA39:AA40"/>
    <mergeCell ref="AB39:AB40"/>
    <mergeCell ref="AC39:AC40"/>
    <mergeCell ref="AD39:AD40"/>
    <mergeCell ref="AM41:AM42"/>
    <mergeCell ref="AM43:AM44"/>
    <mergeCell ref="AL43:AL44"/>
    <mergeCell ref="AK43:AK44"/>
    <mergeCell ref="AJ43:AJ44"/>
    <mergeCell ref="Q43:Q44"/>
    <mergeCell ref="P43:P44"/>
    <mergeCell ref="O43:O44"/>
    <mergeCell ref="AL41:AL42"/>
    <mergeCell ref="AK41:AK42"/>
    <mergeCell ref="AJ41:AJ42"/>
    <mergeCell ref="AH43:AH44"/>
    <mergeCell ref="AG43:AG44"/>
    <mergeCell ref="AF43:AF44"/>
    <mergeCell ref="AD43:AD44"/>
    <mergeCell ref="AE43:AE44"/>
    <mergeCell ref="AH41:AH42"/>
    <mergeCell ref="AG41:AG42"/>
    <mergeCell ref="AF41:AF42"/>
    <mergeCell ref="AE41:AE42"/>
    <mergeCell ref="AD41:AD42"/>
    <mergeCell ref="AC41:AC42"/>
    <mergeCell ref="AC43:AC44"/>
    <mergeCell ref="AB43:AB44"/>
    <mergeCell ref="C44:N44"/>
    <mergeCell ref="U41:U42"/>
    <mergeCell ref="T41:T42"/>
    <mergeCell ref="S41:S42"/>
    <mergeCell ref="R41:R42"/>
    <mergeCell ref="Q41:Q42"/>
    <mergeCell ref="P41:P42"/>
    <mergeCell ref="O41:O42"/>
    <mergeCell ref="U43:U44"/>
    <mergeCell ref="T43:T44"/>
    <mergeCell ref="S43:S44"/>
    <mergeCell ref="R43:R44"/>
    <mergeCell ref="AB41:AB42"/>
    <mergeCell ref="AA41:AA42"/>
    <mergeCell ref="Z41:Z42"/>
    <mergeCell ref="Y41:Y42"/>
    <mergeCell ref="X41:X42"/>
    <mergeCell ref="W41:W42"/>
    <mergeCell ref="V41:V42"/>
    <mergeCell ref="Z43:Z44"/>
    <mergeCell ref="Y43:Y44"/>
    <mergeCell ref="X43:X44"/>
    <mergeCell ref="W43:W44"/>
    <mergeCell ref="V43:V44"/>
    <mergeCell ref="AA43:AA44"/>
    <mergeCell ref="B105:N105"/>
    <mergeCell ref="C39:N39"/>
    <mergeCell ref="AH57:AH58"/>
    <mergeCell ref="AG57:AG58"/>
    <mergeCell ref="AF57:AF58"/>
    <mergeCell ref="AE57:AE58"/>
    <mergeCell ref="AD57:AD58"/>
    <mergeCell ref="AC57:AC58"/>
    <mergeCell ref="AB57:AB58"/>
    <mergeCell ref="O57:O58"/>
    <mergeCell ref="Z55:Z56"/>
    <mergeCell ref="Y55:Y56"/>
    <mergeCell ref="AH55:AH56"/>
    <mergeCell ref="AG55:AG56"/>
    <mergeCell ref="AF55:AF56"/>
    <mergeCell ref="AE55:AE56"/>
    <mergeCell ref="B57:B58"/>
    <mergeCell ref="B55:B56"/>
    <mergeCell ref="C58:N58"/>
    <mergeCell ref="C56:N56"/>
    <mergeCell ref="S55:S56"/>
    <mergeCell ref="R55:R56"/>
    <mergeCell ref="Q55:Q56"/>
    <mergeCell ref="P55:P56"/>
    <mergeCell ref="AM57:AM58"/>
    <mergeCell ref="AL57:AL58"/>
    <mergeCell ref="AK57:AK58"/>
    <mergeCell ref="AJ57:AJ58"/>
    <mergeCell ref="T57:T58"/>
    <mergeCell ref="S57:S58"/>
    <mergeCell ref="R57:R58"/>
    <mergeCell ref="Q57:Q58"/>
    <mergeCell ref="P57:P58"/>
    <mergeCell ref="AA57:AA58"/>
    <mergeCell ref="Z57:Z58"/>
    <mergeCell ref="Y57:Y58"/>
    <mergeCell ref="X57:X58"/>
    <mergeCell ref="W57:W58"/>
    <mergeCell ref="V57:V58"/>
    <mergeCell ref="U57:U58"/>
    <mergeCell ref="AD55:AD56"/>
    <mergeCell ref="AC55:AC56"/>
    <mergeCell ref="AB55:AB56"/>
    <mergeCell ref="AA55:AA56"/>
    <mergeCell ref="AM55:AM56"/>
    <mergeCell ref="AL55:AL56"/>
    <mergeCell ref="AK55:AK56"/>
    <mergeCell ref="AJ55:AJ56"/>
    <mergeCell ref="Y53:Y54"/>
    <mergeCell ref="AM53:AM54"/>
    <mergeCell ref="AL53:AL54"/>
    <mergeCell ref="AK53:AK54"/>
    <mergeCell ref="AJ53:AJ54"/>
    <mergeCell ref="AH53:AH54"/>
    <mergeCell ref="AG53:AG54"/>
    <mergeCell ref="AF53:AF54"/>
    <mergeCell ref="AE53:AE54"/>
    <mergeCell ref="AD53:AD54"/>
    <mergeCell ref="AC53:AC54"/>
    <mergeCell ref="AB53:AB54"/>
    <mergeCell ref="AA53:AA54"/>
    <mergeCell ref="Z53:Z54"/>
    <mergeCell ref="S53:S54"/>
    <mergeCell ref="R53:R54"/>
    <mergeCell ref="Q53:Q54"/>
    <mergeCell ref="P53:P54"/>
    <mergeCell ref="O53:O54"/>
    <mergeCell ref="O55:O56"/>
    <mergeCell ref="X55:X56"/>
    <mergeCell ref="W55:W56"/>
    <mergeCell ref="V55:V56"/>
    <mergeCell ref="U55:U56"/>
    <mergeCell ref="T55:T56"/>
    <mergeCell ref="X53:X54"/>
    <mergeCell ref="AM32:AM33"/>
    <mergeCell ref="AL32:AL33"/>
    <mergeCell ref="AK32:AK33"/>
    <mergeCell ref="AJ32:AJ33"/>
    <mergeCell ref="AH32:AH33"/>
    <mergeCell ref="AG32:AG33"/>
    <mergeCell ref="AF32:AF33"/>
    <mergeCell ref="AE32:AE33"/>
    <mergeCell ref="AD32:AD33"/>
    <mergeCell ref="B36:B52"/>
    <mergeCell ref="B81:B89"/>
    <mergeCell ref="B69:B72"/>
    <mergeCell ref="B62:B67"/>
    <mergeCell ref="C55:N55"/>
    <mergeCell ref="C57:N57"/>
    <mergeCell ref="C59:N59"/>
    <mergeCell ref="C60:N60"/>
    <mergeCell ref="C47:N47"/>
    <mergeCell ref="B53:B54"/>
    <mergeCell ref="C54:N54"/>
    <mergeCell ref="C37:N37"/>
    <mergeCell ref="C88:N88"/>
    <mergeCell ref="C68:N68"/>
    <mergeCell ref="C66:N66"/>
    <mergeCell ref="C52:N52"/>
    <mergeCell ref="C51:N51"/>
    <mergeCell ref="C67:N67"/>
    <mergeCell ref="C61:N61"/>
    <mergeCell ref="C50:N50"/>
    <mergeCell ref="C65:N65"/>
    <mergeCell ref="C64:N64"/>
    <mergeCell ref="C69:N72"/>
    <mergeCell ref="C42:N42"/>
    <mergeCell ref="B113:N113"/>
    <mergeCell ref="AG69:AG72"/>
    <mergeCell ref="AF69:AF72"/>
    <mergeCell ref="AE69:AE72"/>
    <mergeCell ref="AD69:AD72"/>
    <mergeCell ref="P69:P72"/>
    <mergeCell ref="O69:O72"/>
    <mergeCell ref="U69:U72"/>
    <mergeCell ref="AC69:AC72"/>
    <mergeCell ref="AB69:AB72"/>
    <mergeCell ref="AA69:AA72"/>
    <mergeCell ref="Z69:Z72"/>
    <mergeCell ref="Y69:Y72"/>
    <mergeCell ref="X69:X72"/>
    <mergeCell ref="W69:W72"/>
    <mergeCell ref="V69:V72"/>
    <mergeCell ref="B108:N108"/>
    <mergeCell ref="B104:N104"/>
    <mergeCell ref="T69:T72"/>
    <mergeCell ref="R69:R72"/>
    <mergeCell ref="Q69:Q72"/>
    <mergeCell ref="B92:N92"/>
    <mergeCell ref="C93:N93"/>
    <mergeCell ref="C87:N87"/>
    <mergeCell ref="AJ81:AM81"/>
    <mergeCell ref="AJ69:AM72"/>
    <mergeCell ref="AJ62:AM62"/>
    <mergeCell ref="AH69:AH72"/>
    <mergeCell ref="AJ59:AM59"/>
    <mergeCell ref="AJ36:AM37"/>
    <mergeCell ref="C89:N89"/>
    <mergeCell ref="C85:N85"/>
    <mergeCell ref="C86:N86"/>
    <mergeCell ref="C84:N84"/>
    <mergeCell ref="C80:N80"/>
    <mergeCell ref="C81:N81"/>
    <mergeCell ref="C82:N82"/>
    <mergeCell ref="C83:N83"/>
    <mergeCell ref="C75:N75"/>
    <mergeCell ref="C76:N76"/>
    <mergeCell ref="C77:N77"/>
    <mergeCell ref="C78:N78"/>
    <mergeCell ref="C79:N79"/>
    <mergeCell ref="C73:N73"/>
    <mergeCell ref="C74:N74"/>
    <mergeCell ref="S69:S72"/>
    <mergeCell ref="U53:U54"/>
    <mergeCell ref="T53:T54"/>
    <mergeCell ref="B32:B33"/>
    <mergeCell ref="C33:N33"/>
    <mergeCell ref="P29:P30"/>
    <mergeCell ref="Q29:Q30"/>
    <mergeCell ref="T29:T30"/>
    <mergeCell ref="S29:S30"/>
    <mergeCell ref="R29:R30"/>
    <mergeCell ref="W29:W30"/>
    <mergeCell ref="V29:V30"/>
    <mergeCell ref="U29:U30"/>
    <mergeCell ref="C31:N31"/>
    <mergeCell ref="C29:N29"/>
    <mergeCell ref="C32:N32"/>
    <mergeCell ref="C30:N30"/>
    <mergeCell ref="T32:T33"/>
    <mergeCell ref="S32:S33"/>
    <mergeCell ref="R32:R33"/>
    <mergeCell ref="Q32:Q33"/>
    <mergeCell ref="P32:P33"/>
    <mergeCell ref="O32:O33"/>
    <mergeCell ref="W32:W33"/>
    <mergeCell ref="V32:V33"/>
    <mergeCell ref="U32:U33"/>
    <mergeCell ref="AM29:AM30"/>
    <mergeCell ref="AL29:AL30"/>
    <mergeCell ref="AK29:AK30"/>
    <mergeCell ref="AJ29:AJ30"/>
    <mergeCell ref="B16:G16"/>
    <mergeCell ref="H16:K16"/>
    <mergeCell ref="L16:N16"/>
    <mergeCell ref="B17:G17"/>
    <mergeCell ref="H17:K17"/>
    <mergeCell ref="L17:N17"/>
    <mergeCell ref="O29:O30"/>
    <mergeCell ref="B29:B30"/>
    <mergeCell ref="B21:N21"/>
    <mergeCell ref="B22:N22"/>
    <mergeCell ref="X29:X30"/>
    <mergeCell ref="B18:N18"/>
    <mergeCell ref="B19:N19"/>
    <mergeCell ref="C24:N24"/>
    <mergeCell ref="AJ28:AM28"/>
    <mergeCell ref="AC29:AC30"/>
    <mergeCell ref="AB29:AB30"/>
    <mergeCell ref="AA29:AA30"/>
    <mergeCell ref="Z29:Z30"/>
    <mergeCell ref="Y29:Y30"/>
    <mergeCell ref="AH29:AH30"/>
    <mergeCell ref="AG29:AG30"/>
    <mergeCell ref="AF29:AF30"/>
    <mergeCell ref="AE29:AE30"/>
    <mergeCell ref="AD29:AD30"/>
    <mergeCell ref="C49:N49"/>
    <mergeCell ref="C53:N53"/>
    <mergeCell ref="C62:N62"/>
    <mergeCell ref="C63:N63"/>
    <mergeCell ref="C36:N36"/>
    <mergeCell ref="C34:N34"/>
    <mergeCell ref="C35:N35"/>
    <mergeCell ref="C46:N46"/>
    <mergeCell ref="C38:N38"/>
    <mergeCell ref="C41:N41"/>
    <mergeCell ref="C43:N43"/>
    <mergeCell ref="Y32:Y33"/>
    <mergeCell ref="X32:X33"/>
    <mergeCell ref="AC32:AC33"/>
    <mergeCell ref="AB32:AB33"/>
    <mergeCell ref="AA32:AA33"/>
    <mergeCell ref="Z32:Z33"/>
    <mergeCell ref="W53:W54"/>
    <mergeCell ref="V53:V54"/>
  </mergeCells>
  <conditionalFormatting sqref="O29:AH29 O82:AH89 O93:AH93 O32:AH32 O34:AH35 O55:AH55 O57:AH57 O38:AH39 O49:AH53 O43:AH43 O46:AH47 O63:AH68 O73:AH80 O41:AH41">
    <cfRule type="containsText" dxfId="349" priority="631" operator="containsText" text="n/a">
      <formula>NOT(ISERROR(SEARCH("n/a",O29)))</formula>
    </cfRule>
    <cfRule type="containsText" dxfId="348" priority="632" operator="containsText" text="0">
      <formula>NOT(ISERROR(SEARCH("0",O29)))</formula>
    </cfRule>
    <cfRule type="containsText" dxfId="347" priority="633" operator="containsText" text="1">
      <formula>NOT(ISERROR(SEARCH("1",O29)))</formula>
    </cfRule>
  </conditionalFormatting>
  <conditionalFormatting sqref="O35">
    <cfRule type="expression" dxfId="346" priority="590">
      <formula>UPPER($O$34)="0"</formula>
    </cfRule>
  </conditionalFormatting>
  <conditionalFormatting sqref="P35">
    <cfRule type="expression" dxfId="345" priority="589">
      <formula>UPPER($P$34)="0"</formula>
    </cfRule>
  </conditionalFormatting>
  <conditionalFormatting sqref="Q35">
    <cfRule type="expression" dxfId="344" priority="588">
      <formula>UPPER($Q$34)="0"</formula>
    </cfRule>
  </conditionalFormatting>
  <conditionalFormatting sqref="R35">
    <cfRule type="expression" dxfId="343" priority="587">
      <formula>UPPER($R$34)="0"</formula>
    </cfRule>
  </conditionalFormatting>
  <conditionalFormatting sqref="S35">
    <cfRule type="expression" dxfId="342" priority="586">
      <formula>UPPER($S$34)="0"</formula>
    </cfRule>
  </conditionalFormatting>
  <conditionalFormatting sqref="T35">
    <cfRule type="expression" dxfId="341" priority="585">
      <formula>UPPER($T$34)="0"</formula>
    </cfRule>
  </conditionalFormatting>
  <conditionalFormatting sqref="U35">
    <cfRule type="expression" dxfId="340" priority="584">
      <formula>UPPER($U$34)="0"</formula>
    </cfRule>
  </conditionalFormatting>
  <conditionalFormatting sqref="V35">
    <cfRule type="expression" dxfId="339" priority="583">
      <formula>UPPER($V$34)="0"</formula>
    </cfRule>
  </conditionalFormatting>
  <conditionalFormatting sqref="W35">
    <cfRule type="expression" dxfId="338" priority="582">
      <formula>UPPER($W$34)="0"</formula>
    </cfRule>
  </conditionalFormatting>
  <conditionalFormatting sqref="X35">
    <cfRule type="expression" dxfId="337" priority="581">
      <formula>UPPER($X$34)="0"</formula>
    </cfRule>
  </conditionalFormatting>
  <conditionalFormatting sqref="Y35">
    <cfRule type="expression" dxfId="336" priority="580">
      <formula>UPPER($Y$34)="0"</formula>
    </cfRule>
  </conditionalFormatting>
  <conditionalFormatting sqref="Z35">
    <cfRule type="expression" dxfId="335" priority="579">
      <formula>UPPER($Z$34)="0"</formula>
    </cfRule>
  </conditionalFormatting>
  <conditionalFormatting sqref="AA35">
    <cfRule type="expression" dxfId="334" priority="578">
      <formula>UPPER($AA$34)="0"</formula>
    </cfRule>
  </conditionalFormatting>
  <conditionalFormatting sqref="AB35">
    <cfRule type="expression" dxfId="333" priority="577">
      <formula>UPPER($AB$34)="0"</formula>
    </cfRule>
  </conditionalFormatting>
  <conditionalFormatting sqref="AC35">
    <cfRule type="expression" dxfId="332" priority="576">
      <formula>UPPER($AC$34)="0"</formula>
    </cfRule>
  </conditionalFormatting>
  <conditionalFormatting sqref="AD35">
    <cfRule type="expression" dxfId="331" priority="575">
      <formula>UPPER($AD$34)="0"</formula>
    </cfRule>
  </conditionalFormatting>
  <conditionalFormatting sqref="AE35">
    <cfRule type="expression" dxfId="330" priority="574">
      <formula>UPPER($AE$34)="0"</formula>
    </cfRule>
  </conditionalFormatting>
  <conditionalFormatting sqref="AF35">
    <cfRule type="expression" dxfId="329" priority="573">
      <formula>UPPER($AF$34)="0"</formula>
    </cfRule>
  </conditionalFormatting>
  <conditionalFormatting sqref="AG35">
    <cfRule type="expression" dxfId="328" priority="572">
      <formula>UPPER($AG$34)="0"</formula>
    </cfRule>
  </conditionalFormatting>
  <conditionalFormatting sqref="AH35">
    <cfRule type="expression" dxfId="327" priority="571">
      <formula>UPPER($AH$34)="0"</formula>
    </cfRule>
  </conditionalFormatting>
  <conditionalFormatting sqref="O57 O59">
    <cfRule type="expression" dxfId="326" priority="130">
      <formula>UPPER($O$55)="n/a"</formula>
    </cfRule>
    <cfRule type="expression" dxfId="325" priority="570">
      <formula>UPPER($O$55)="0"</formula>
    </cfRule>
  </conditionalFormatting>
  <conditionalFormatting sqref="P57 P59">
    <cfRule type="expression" dxfId="324" priority="129">
      <formula>UPPER($P$55)="n/a"</formula>
    </cfRule>
    <cfRule type="expression" dxfId="323" priority="569">
      <formula>UPPER($P$55)="0"</formula>
    </cfRule>
  </conditionalFormatting>
  <conditionalFormatting sqref="Q57 Q59">
    <cfRule type="expression" dxfId="322" priority="128">
      <formula>UPPER($Q$55)="n/a"</formula>
    </cfRule>
    <cfRule type="expression" dxfId="321" priority="568">
      <formula>UPPER($Q$55)="0"</formula>
    </cfRule>
  </conditionalFormatting>
  <conditionalFormatting sqref="R57 R59">
    <cfRule type="expression" dxfId="320" priority="127">
      <formula>UPPER($R$55)="n/a"</formula>
    </cfRule>
    <cfRule type="expression" dxfId="319" priority="567">
      <formula>UPPER($R$55)="0"</formula>
    </cfRule>
  </conditionalFormatting>
  <conditionalFormatting sqref="S57 S59">
    <cfRule type="expression" dxfId="318" priority="126">
      <formula>UPPER($S$55)="n/a"</formula>
    </cfRule>
    <cfRule type="expression" dxfId="317" priority="566">
      <formula>UPPER($S$55)="0"</formula>
    </cfRule>
  </conditionalFormatting>
  <conditionalFormatting sqref="T57 T59">
    <cfRule type="expression" dxfId="316" priority="125">
      <formula>UPPER($T$55)="n/a"</formula>
    </cfRule>
    <cfRule type="expression" dxfId="315" priority="565">
      <formula>UPPER($T$55)="0"</formula>
    </cfRule>
  </conditionalFormatting>
  <conditionalFormatting sqref="U57 U59">
    <cfRule type="expression" dxfId="314" priority="124">
      <formula>UPPER($U$55)="n/a"</formula>
    </cfRule>
    <cfRule type="expression" dxfId="313" priority="564">
      <formula>UPPER($U$55)="0"</formula>
    </cfRule>
  </conditionalFormatting>
  <conditionalFormatting sqref="V57 V59">
    <cfRule type="expression" dxfId="312" priority="123">
      <formula>UPPER($V$55)="n/a"</formula>
    </cfRule>
    <cfRule type="expression" dxfId="311" priority="563">
      <formula>UPPER($V$55)="0"</formula>
    </cfRule>
  </conditionalFormatting>
  <conditionalFormatting sqref="W57 W59">
    <cfRule type="expression" dxfId="310" priority="122">
      <formula>UPPER($W$55)="n/a"</formula>
    </cfRule>
    <cfRule type="expression" dxfId="309" priority="562">
      <formula>UPPER($W$55)="0"</formula>
    </cfRule>
  </conditionalFormatting>
  <conditionalFormatting sqref="X57 X59">
    <cfRule type="expression" dxfId="308" priority="121">
      <formula>UPPER($X$55)="n/a"</formula>
    </cfRule>
    <cfRule type="expression" dxfId="307" priority="561">
      <formula>UPPER($X$55)="0"</formula>
    </cfRule>
  </conditionalFormatting>
  <conditionalFormatting sqref="Y57 Y59">
    <cfRule type="expression" dxfId="306" priority="120">
      <formula>UPPER($Y$55)="n/a"</formula>
    </cfRule>
    <cfRule type="expression" dxfId="305" priority="560">
      <formula>UPPER($Y$55)="0"</formula>
    </cfRule>
  </conditionalFormatting>
  <conditionalFormatting sqref="Z57 Z59">
    <cfRule type="expression" dxfId="304" priority="119">
      <formula>UPPER($Z$55)="n/a"</formula>
    </cfRule>
    <cfRule type="expression" dxfId="303" priority="559">
      <formula>UPPER($Z$55)="0"</formula>
    </cfRule>
  </conditionalFormatting>
  <conditionalFormatting sqref="AA57 AA59">
    <cfRule type="expression" dxfId="302" priority="118">
      <formula>UPPER($AA$55)="n/a"</formula>
    </cfRule>
    <cfRule type="expression" dxfId="301" priority="558">
      <formula>UPPER($AA$55)="0"</formula>
    </cfRule>
  </conditionalFormatting>
  <conditionalFormatting sqref="AB57 AB59">
    <cfRule type="expression" dxfId="300" priority="117">
      <formula>UPPER($AB$55)="n/a"</formula>
    </cfRule>
    <cfRule type="expression" dxfId="299" priority="557">
      <formula>UPPER($AB$55)="0"</formula>
    </cfRule>
  </conditionalFormatting>
  <conditionalFormatting sqref="AC57 AC59">
    <cfRule type="expression" dxfId="298" priority="116">
      <formula>UPPER($AC$55)="n/a"</formula>
    </cfRule>
    <cfRule type="expression" dxfId="297" priority="556">
      <formula>UPPER($AC$55)="0"</formula>
    </cfRule>
  </conditionalFormatting>
  <conditionalFormatting sqref="AD57 AD59">
    <cfRule type="expression" dxfId="296" priority="115">
      <formula>UPPER($AD$55)="n/a"</formula>
    </cfRule>
    <cfRule type="expression" dxfId="295" priority="555">
      <formula>UPPER($AD$55)="0"</formula>
    </cfRule>
  </conditionalFormatting>
  <conditionalFormatting sqref="AE57 AE59">
    <cfRule type="expression" dxfId="294" priority="114">
      <formula>UPPER($AE$55)="n/a"</formula>
    </cfRule>
    <cfRule type="expression" dxfId="293" priority="554">
      <formula>UPPER($AE$55)="0"</formula>
    </cfRule>
  </conditionalFormatting>
  <conditionalFormatting sqref="AF57 AF59">
    <cfRule type="expression" dxfId="292" priority="113">
      <formula>UPPER($AF$55)="n/a"</formula>
    </cfRule>
    <cfRule type="expression" dxfId="291" priority="553">
      <formula>UPPER($AF$55)="0"</formula>
    </cfRule>
  </conditionalFormatting>
  <conditionalFormatting sqref="AG57 AG59">
    <cfRule type="expression" dxfId="290" priority="112">
      <formula>UPPER($AG$55)="n/a"</formula>
    </cfRule>
    <cfRule type="expression" dxfId="289" priority="552">
      <formula>UPPER($AG$55)="0"</formula>
    </cfRule>
  </conditionalFormatting>
  <conditionalFormatting sqref="AH57 AH59">
    <cfRule type="expression" dxfId="288" priority="111">
      <formula>UPPER($AH$55)="n/a"</formula>
    </cfRule>
    <cfRule type="expression" dxfId="287" priority="551">
      <formula>UPPER($AH$55)="0"</formula>
    </cfRule>
  </conditionalFormatting>
  <conditionalFormatting sqref="Q63:Q72">
    <cfRule type="expression" dxfId="286" priority="548">
      <formula>UPPER($Q$61)="0"</formula>
    </cfRule>
  </conditionalFormatting>
  <conditionalFormatting sqref="R63:R72">
    <cfRule type="expression" dxfId="285" priority="547">
      <formula>UPPER($R$61)="0"</formula>
    </cfRule>
  </conditionalFormatting>
  <conditionalFormatting sqref="S63:S72">
    <cfRule type="expression" dxfId="284" priority="56">
      <formula>UPPER($S$61)="n/a"</formula>
    </cfRule>
    <cfRule type="expression" dxfId="283" priority="546">
      <formula>UPPER($S$61)="0"</formula>
    </cfRule>
  </conditionalFormatting>
  <conditionalFormatting sqref="T63:T72">
    <cfRule type="expression" dxfId="282" priority="55">
      <formula>UPPER($T$61)="n/a"</formula>
    </cfRule>
    <cfRule type="expression" dxfId="281" priority="545">
      <formula>UPPER($T$61)="0"</formula>
    </cfRule>
  </conditionalFormatting>
  <conditionalFormatting sqref="U63:U72">
    <cfRule type="expression" dxfId="280" priority="54">
      <formula>UPPER($U$61)="n/a"</formula>
    </cfRule>
    <cfRule type="expression" dxfId="279" priority="544">
      <formula>UPPER($U$61)="0"</formula>
    </cfRule>
  </conditionalFormatting>
  <conditionalFormatting sqref="V63:V72">
    <cfRule type="expression" dxfId="278" priority="53">
      <formula>UPPER($V$61)="n/a"</formula>
    </cfRule>
    <cfRule type="expression" dxfId="277" priority="543">
      <formula>UPPER($V$61)="0"</formula>
    </cfRule>
  </conditionalFormatting>
  <conditionalFormatting sqref="W63:W72">
    <cfRule type="expression" dxfId="276" priority="52">
      <formula>UPPER($W$61)="n/a"</formula>
    </cfRule>
    <cfRule type="expression" dxfId="275" priority="542">
      <formula>UPPER($W$61)="0"</formula>
    </cfRule>
  </conditionalFormatting>
  <conditionalFormatting sqref="X63:X72">
    <cfRule type="expression" dxfId="274" priority="51">
      <formula>UPPER($X$61)="n/a"</formula>
    </cfRule>
    <cfRule type="expression" dxfId="273" priority="541">
      <formula>UPPER($X$61)="0"</formula>
    </cfRule>
  </conditionalFormatting>
  <conditionalFormatting sqref="Y63:Y72">
    <cfRule type="expression" dxfId="272" priority="50">
      <formula>UPPER($Y$61)="n/a"</formula>
    </cfRule>
    <cfRule type="expression" dxfId="271" priority="540">
      <formula>UPPER($Y$61)="0"</formula>
    </cfRule>
  </conditionalFormatting>
  <conditionalFormatting sqref="Z63:Z72">
    <cfRule type="expression" dxfId="270" priority="49">
      <formula>UPPER($Z$61)="n/a"</formula>
    </cfRule>
    <cfRule type="expression" dxfId="269" priority="539">
      <formula>UPPER($Z$61)="0"</formula>
    </cfRule>
  </conditionalFormatting>
  <conditionalFormatting sqref="AA63:AA72">
    <cfRule type="expression" dxfId="268" priority="48">
      <formula>UPPER($AA$61)="n/a"</formula>
    </cfRule>
    <cfRule type="expression" dxfId="267" priority="538">
      <formula>UPPER($AA$61)="0"</formula>
    </cfRule>
  </conditionalFormatting>
  <conditionalFormatting sqref="AB63:AB72">
    <cfRule type="expression" dxfId="266" priority="47">
      <formula>UPPER($AB$61)="n/a"</formula>
    </cfRule>
    <cfRule type="expression" dxfId="265" priority="537">
      <formula>UPPER($AB$61)="0"</formula>
    </cfRule>
  </conditionalFormatting>
  <conditionalFormatting sqref="AC63:AC72">
    <cfRule type="expression" dxfId="264" priority="46">
      <formula>UPPER($AC$61)="n/a"</formula>
    </cfRule>
    <cfRule type="expression" dxfId="263" priority="536">
      <formula>UPPER($AC$61)="0"</formula>
    </cfRule>
  </conditionalFormatting>
  <conditionalFormatting sqref="AD63:AD72">
    <cfRule type="expression" dxfId="262" priority="45">
      <formula>UPPER($AD$61)="n/a"</formula>
    </cfRule>
    <cfRule type="expression" dxfId="261" priority="535">
      <formula>UPPER($AD$61)="0"</formula>
    </cfRule>
  </conditionalFormatting>
  <conditionalFormatting sqref="AE63:AE72">
    <cfRule type="expression" dxfId="260" priority="44">
      <formula>UPPER($AE$61)="n/a"</formula>
    </cfRule>
    <cfRule type="expression" dxfId="259" priority="534">
      <formula>UPPER($AE$61)="0"</formula>
    </cfRule>
  </conditionalFormatting>
  <conditionalFormatting sqref="AF63:AF72">
    <cfRule type="expression" dxfId="258" priority="43">
      <formula>UPPER($AF$61)="n/a"</formula>
    </cfRule>
    <cfRule type="expression" dxfId="257" priority="533">
      <formula>UPPER($AF$61)="0"</formula>
    </cfRule>
  </conditionalFormatting>
  <conditionalFormatting sqref="AG63:AG72">
    <cfRule type="expression" dxfId="256" priority="42">
      <formula>UPPER($AG$61)="n/a"</formula>
    </cfRule>
    <cfRule type="expression" dxfId="255" priority="532">
      <formula>UPPER($AG$61)="0"</formula>
    </cfRule>
  </conditionalFormatting>
  <conditionalFormatting sqref="AH63:AH72">
    <cfRule type="expression" dxfId="254" priority="41">
      <formula>UPPER($AH$61)="n/a"</formula>
    </cfRule>
    <cfRule type="expression" dxfId="253" priority="531">
      <formula>UPPER($AH$61)="0"</formula>
    </cfRule>
  </conditionalFormatting>
  <conditionalFormatting sqref="O74:O76">
    <cfRule type="expression" dxfId="252" priority="110">
      <formula>UPPER($O$73)="n/a"</formula>
    </cfRule>
    <cfRule type="expression" dxfId="251" priority="530">
      <formula>UPPER($O$73)="0"</formula>
    </cfRule>
  </conditionalFormatting>
  <conditionalFormatting sqref="P74:P76">
    <cfRule type="expression" dxfId="250" priority="109">
      <formula>UPPER($P$73)="n/a"</formula>
    </cfRule>
    <cfRule type="expression" dxfId="249" priority="529">
      <formula>UPPER($P$73)="0"</formula>
    </cfRule>
  </conditionalFormatting>
  <conditionalFormatting sqref="Q74:Q76">
    <cfRule type="expression" dxfId="248" priority="108">
      <formula>UPPER($Q$73)="n/a"</formula>
    </cfRule>
    <cfRule type="expression" dxfId="247" priority="528">
      <formula>UPPER($Q$73)="0"</formula>
    </cfRule>
  </conditionalFormatting>
  <conditionalFormatting sqref="R74:R76">
    <cfRule type="expression" dxfId="246" priority="107">
      <formula>UPPER($R$73)="n/a"</formula>
    </cfRule>
    <cfRule type="expression" dxfId="245" priority="527">
      <formula>UPPER($R$73)="0"</formula>
    </cfRule>
  </conditionalFormatting>
  <conditionalFormatting sqref="S74:S76">
    <cfRule type="expression" dxfId="244" priority="106">
      <formula>UPPER($S$73)="n/a"</formula>
    </cfRule>
    <cfRule type="expression" dxfId="243" priority="526">
      <formula>UPPER($S$73)="0"</formula>
    </cfRule>
  </conditionalFormatting>
  <conditionalFormatting sqref="T74:T76">
    <cfRule type="expression" dxfId="242" priority="105">
      <formula>UPPER($T$73)="n/a"</formula>
    </cfRule>
    <cfRule type="expression" dxfId="241" priority="525">
      <formula>UPPER($T$73)="0"</formula>
    </cfRule>
  </conditionalFormatting>
  <conditionalFormatting sqref="U74:U76">
    <cfRule type="expression" dxfId="240" priority="104">
      <formula>UPPER($U$73)="n/a"</formula>
    </cfRule>
    <cfRule type="expression" dxfId="239" priority="524">
      <formula>UPPER($U$73)="0"</formula>
    </cfRule>
  </conditionalFormatting>
  <conditionalFormatting sqref="V74:V76">
    <cfRule type="expression" dxfId="238" priority="103">
      <formula>UPPER($V$73)="n/a"</formula>
    </cfRule>
    <cfRule type="expression" dxfId="237" priority="523">
      <formula>UPPER($V$73)="0"</formula>
    </cfRule>
  </conditionalFormatting>
  <conditionalFormatting sqref="W74:W76">
    <cfRule type="expression" dxfId="236" priority="102">
      <formula>UPPER($W$73)="n/a"</formula>
    </cfRule>
    <cfRule type="expression" dxfId="235" priority="522">
      <formula>UPPER($W$73)="0"</formula>
    </cfRule>
  </conditionalFormatting>
  <conditionalFormatting sqref="X74:X76">
    <cfRule type="expression" dxfId="234" priority="101">
      <formula>UPPER($X$73)="n/a"</formula>
    </cfRule>
    <cfRule type="expression" dxfId="233" priority="521">
      <formula>UPPER($X$73)="0"</formula>
    </cfRule>
  </conditionalFormatting>
  <conditionalFormatting sqref="Y74:Y76">
    <cfRule type="expression" dxfId="232" priority="100">
      <formula>UPPER($Y$73)="n/a"</formula>
    </cfRule>
    <cfRule type="expression" dxfId="231" priority="520">
      <formula>UPPER($Y$73)="0"</formula>
    </cfRule>
  </conditionalFormatting>
  <conditionalFormatting sqref="Z74:Z76">
    <cfRule type="expression" dxfId="230" priority="99">
      <formula>UPPER($Z$73)="n/a"</formula>
    </cfRule>
    <cfRule type="expression" dxfId="229" priority="519">
      <formula>UPPER($Z$73)="0"</formula>
    </cfRule>
  </conditionalFormatting>
  <conditionalFormatting sqref="AA74:AA76">
    <cfRule type="expression" dxfId="228" priority="98">
      <formula>UPPER($AA$73)="n/a"</formula>
    </cfRule>
    <cfRule type="expression" dxfId="227" priority="518">
      <formula>UPPER($AA$73)="0"</formula>
    </cfRule>
  </conditionalFormatting>
  <conditionalFormatting sqref="AB74:AB76">
    <cfRule type="expression" dxfId="226" priority="97">
      <formula>UPPER($AB$73)="n/a"</formula>
    </cfRule>
    <cfRule type="expression" dxfId="225" priority="517">
      <formula>UPPER($AB$73)="0"</formula>
    </cfRule>
  </conditionalFormatting>
  <conditionalFormatting sqref="AC74:AC76">
    <cfRule type="expression" dxfId="224" priority="96">
      <formula>UPPER($AC$73)="n/a"</formula>
    </cfRule>
    <cfRule type="expression" dxfId="223" priority="516">
      <formula>UPPER($AC$73)="0"</formula>
    </cfRule>
  </conditionalFormatting>
  <conditionalFormatting sqref="AD74:AD76">
    <cfRule type="expression" dxfId="222" priority="95">
      <formula>UPPER($AD$73)="n/a"</formula>
    </cfRule>
    <cfRule type="expression" dxfId="221" priority="515">
      <formula>UPPER($AD$73)="0"</formula>
    </cfRule>
  </conditionalFormatting>
  <conditionalFormatting sqref="AE74:AE76">
    <cfRule type="expression" dxfId="220" priority="94">
      <formula>UPPER($AE$73)="n/a"</formula>
    </cfRule>
    <cfRule type="expression" dxfId="219" priority="514">
      <formula>UPPER($AE$73)="0"</formula>
    </cfRule>
  </conditionalFormatting>
  <conditionalFormatting sqref="AF74:AF76">
    <cfRule type="expression" dxfId="218" priority="93">
      <formula>UPPER($AF$73)="n/a"</formula>
    </cfRule>
    <cfRule type="expression" dxfId="217" priority="513">
      <formula>UPPER($AF$73)="0"</formula>
    </cfRule>
  </conditionalFormatting>
  <conditionalFormatting sqref="AG74:AG76">
    <cfRule type="expression" dxfId="216" priority="92">
      <formula>UPPER($AG$73)="n/a"</formula>
    </cfRule>
    <cfRule type="expression" dxfId="215" priority="512">
      <formula>UPPER($AG$73)="0"</formula>
    </cfRule>
  </conditionalFormatting>
  <conditionalFormatting sqref="AH74:AH76">
    <cfRule type="expression" dxfId="214" priority="91">
      <formula>UPPER($AH$73)="n/a"</formula>
    </cfRule>
    <cfRule type="expression" dxfId="213" priority="511">
      <formula>UPPER($AH$73)="0"</formula>
    </cfRule>
  </conditionalFormatting>
  <conditionalFormatting sqref="O78">
    <cfRule type="expression" dxfId="212" priority="40">
      <formula>UPPER($O$77)="n/a"</formula>
    </cfRule>
    <cfRule type="expression" dxfId="211" priority="510">
      <formula>UPPER($O$77)="0"</formula>
    </cfRule>
  </conditionalFormatting>
  <conditionalFormatting sqref="P78">
    <cfRule type="expression" dxfId="210" priority="39">
      <formula>UPPER($P$77)="n/a"</formula>
    </cfRule>
    <cfRule type="expression" dxfId="209" priority="509">
      <formula>UPPER($P$77)="0"</formula>
    </cfRule>
  </conditionalFormatting>
  <conditionalFormatting sqref="Q78">
    <cfRule type="expression" dxfId="208" priority="38">
      <formula>UPPER($Q$77)="n/a"</formula>
    </cfRule>
    <cfRule type="expression" dxfId="207" priority="508">
      <formula>UPPER($Q$77)="0"</formula>
    </cfRule>
  </conditionalFormatting>
  <conditionalFormatting sqref="R78">
    <cfRule type="expression" dxfId="206" priority="37">
      <formula>UPPER($R$77)="n/a"</formula>
    </cfRule>
    <cfRule type="expression" dxfId="205" priority="507">
      <formula>UPPER($R$77)="0"</formula>
    </cfRule>
  </conditionalFormatting>
  <conditionalFormatting sqref="S78">
    <cfRule type="expression" dxfId="204" priority="36">
      <formula>UPPER($S$77)="n/a"</formula>
    </cfRule>
    <cfRule type="expression" dxfId="203" priority="506">
      <formula>UPPER($S$77)="0"</formula>
    </cfRule>
  </conditionalFormatting>
  <conditionalFormatting sqref="T78">
    <cfRule type="expression" dxfId="202" priority="35">
      <formula>UPPER($T$77)="n/a"</formula>
    </cfRule>
    <cfRule type="expression" dxfId="201" priority="505">
      <formula>UPPER($T$77)="0"</formula>
    </cfRule>
  </conditionalFormatting>
  <conditionalFormatting sqref="U78">
    <cfRule type="expression" dxfId="200" priority="34">
      <formula>UPPER($U$77)="n/a"</formula>
    </cfRule>
    <cfRule type="expression" dxfId="199" priority="504">
      <formula>UPPER($U$77)="0"</formula>
    </cfRule>
  </conditionalFormatting>
  <conditionalFormatting sqref="V78">
    <cfRule type="expression" dxfId="198" priority="33">
      <formula>UPPER($V$77)="n/a"</formula>
    </cfRule>
    <cfRule type="expression" dxfId="197" priority="503">
      <formula>UPPER($V$77)="0"</formula>
    </cfRule>
  </conditionalFormatting>
  <conditionalFormatting sqref="W78">
    <cfRule type="expression" dxfId="196" priority="32">
      <formula>UPPER($W$77)="n/a"</formula>
    </cfRule>
    <cfRule type="expression" dxfId="195" priority="502">
      <formula>UPPER($W$77)="0"</formula>
    </cfRule>
  </conditionalFormatting>
  <conditionalFormatting sqref="X78">
    <cfRule type="expression" dxfId="194" priority="31">
      <formula>UPPER($X$77)="n/a"</formula>
    </cfRule>
    <cfRule type="expression" dxfId="193" priority="501">
      <formula>UPPER($X$77)="0"</formula>
    </cfRule>
  </conditionalFormatting>
  <conditionalFormatting sqref="Y78">
    <cfRule type="expression" dxfId="192" priority="30">
      <formula>UPPER($Y$77)="n/a"</formula>
    </cfRule>
    <cfRule type="expression" dxfId="191" priority="500">
      <formula>UPPER($Y$77)="0"</formula>
    </cfRule>
  </conditionalFormatting>
  <conditionalFormatting sqref="Z78">
    <cfRule type="expression" dxfId="190" priority="29">
      <formula>UPPER($Z$77)="n/a"</formula>
    </cfRule>
    <cfRule type="expression" dxfId="189" priority="499">
      <formula>UPPER($Z$77)="0"</formula>
    </cfRule>
  </conditionalFormatting>
  <conditionalFormatting sqref="AA78">
    <cfRule type="expression" dxfId="188" priority="28">
      <formula>UPPER($AA$77)="n/a"</formula>
    </cfRule>
    <cfRule type="expression" dxfId="187" priority="498">
      <formula>UPPER($AA$77)="0"</formula>
    </cfRule>
  </conditionalFormatting>
  <conditionalFormatting sqref="AB78">
    <cfRule type="expression" dxfId="186" priority="27">
      <formula>UPPER($AB$77)="n/a"</formula>
    </cfRule>
    <cfRule type="expression" dxfId="185" priority="497">
      <formula>UPPER($AB$77)="0"</formula>
    </cfRule>
  </conditionalFormatting>
  <conditionalFormatting sqref="AC78">
    <cfRule type="expression" dxfId="184" priority="26">
      <formula>UPPER($AC$77)="n/a"</formula>
    </cfRule>
    <cfRule type="expression" dxfId="183" priority="496">
      <formula>UPPER($AC$77)="0"</formula>
    </cfRule>
  </conditionalFormatting>
  <conditionalFormatting sqref="AD78">
    <cfRule type="expression" dxfId="182" priority="25">
      <formula>UPPER($AD$77)="n/a"</formula>
    </cfRule>
    <cfRule type="expression" dxfId="181" priority="495">
      <formula>UPPER($AD$77)="0"</formula>
    </cfRule>
  </conditionalFormatting>
  <conditionalFormatting sqref="AE78">
    <cfRule type="expression" dxfId="180" priority="24">
      <formula>UPPER($AE$77)="n/a"</formula>
    </cfRule>
    <cfRule type="expression" dxfId="179" priority="494">
      <formula>UPPER($AE$77)="0"</formula>
    </cfRule>
  </conditionalFormatting>
  <conditionalFormatting sqref="AF78">
    <cfRule type="expression" dxfId="178" priority="23">
      <formula>UPPER($AF$77)="n/a"</formula>
    </cfRule>
    <cfRule type="expression" dxfId="177" priority="493">
      <formula>UPPER($AF$77)="0"</formula>
    </cfRule>
  </conditionalFormatting>
  <conditionalFormatting sqref="AG78">
    <cfRule type="expression" dxfId="176" priority="22">
      <formula>UPPER($AG$77)="n/a"</formula>
    </cfRule>
    <cfRule type="expression" dxfId="175" priority="492">
      <formula>UPPER($AG$77)="0"</formula>
    </cfRule>
  </conditionalFormatting>
  <conditionalFormatting sqref="AH78">
    <cfRule type="expression" dxfId="174" priority="21">
      <formula>UPPER($AH$77)="n/a"</formula>
    </cfRule>
    <cfRule type="expression" dxfId="173" priority="491">
      <formula>UPPER($AH$77)="0"</formula>
    </cfRule>
  </conditionalFormatting>
  <conditionalFormatting sqref="O80">
    <cfRule type="expression" dxfId="172" priority="20">
      <formula>UPPER($O$79)="n/a"</formula>
    </cfRule>
    <cfRule type="expression" dxfId="171" priority="490">
      <formula>UPPER($O$79)="0"</formula>
    </cfRule>
  </conditionalFormatting>
  <conditionalFormatting sqref="P80">
    <cfRule type="expression" dxfId="170" priority="19">
      <formula>UPPER($P$79)="n/a"</formula>
    </cfRule>
    <cfRule type="expression" dxfId="169" priority="489">
      <formula>UPPER($P$79)="0"</formula>
    </cfRule>
  </conditionalFormatting>
  <conditionalFormatting sqref="Q80">
    <cfRule type="expression" dxfId="168" priority="18">
      <formula>UPPER($Q$79)="n/a"</formula>
    </cfRule>
    <cfRule type="expression" dxfId="167" priority="488">
      <formula>UPPER($Q$79)="0"</formula>
    </cfRule>
  </conditionalFormatting>
  <conditionalFormatting sqref="R80">
    <cfRule type="expression" dxfId="166" priority="17">
      <formula>UPPER($R$79)="n/a"</formula>
    </cfRule>
    <cfRule type="expression" dxfId="165" priority="487">
      <formula>UPPER($R$79)="0"</formula>
    </cfRule>
  </conditionalFormatting>
  <conditionalFormatting sqref="S80">
    <cfRule type="expression" dxfId="164" priority="16">
      <formula>UPPER($S$79)="n/a"</formula>
    </cfRule>
    <cfRule type="expression" dxfId="163" priority="486">
      <formula>UPPER($S$79)="0"</formula>
    </cfRule>
  </conditionalFormatting>
  <conditionalFormatting sqref="T80">
    <cfRule type="expression" dxfId="162" priority="15">
      <formula>UPPER($T$79)="n/a"</formula>
    </cfRule>
    <cfRule type="expression" dxfId="161" priority="485">
      <formula>UPPER($T$79)="0"</formula>
    </cfRule>
  </conditionalFormatting>
  <conditionalFormatting sqref="U80">
    <cfRule type="expression" dxfId="160" priority="14">
      <formula>UPPER($U$79)="n/a"</formula>
    </cfRule>
    <cfRule type="expression" dxfId="159" priority="484">
      <formula>UPPER($U$79)="0"</formula>
    </cfRule>
  </conditionalFormatting>
  <conditionalFormatting sqref="V80">
    <cfRule type="expression" dxfId="158" priority="13">
      <formula>UPPER($V$79)="n/a"</formula>
    </cfRule>
    <cfRule type="expression" dxfId="157" priority="483">
      <formula>UPPER($V$79)="0"</formula>
    </cfRule>
  </conditionalFormatting>
  <conditionalFormatting sqref="W80">
    <cfRule type="expression" dxfId="156" priority="12">
      <formula>UPPER($W$79)="n/a"</formula>
    </cfRule>
    <cfRule type="expression" dxfId="155" priority="482">
      <formula>UPPER($W$79)="0"</formula>
    </cfRule>
  </conditionalFormatting>
  <conditionalFormatting sqref="X80">
    <cfRule type="expression" dxfId="154" priority="11">
      <formula>UPPER($X$79)="n/a"</formula>
    </cfRule>
    <cfRule type="expression" dxfId="153" priority="481">
      <formula>UPPER($X$79)="0"</formula>
    </cfRule>
  </conditionalFormatting>
  <conditionalFormatting sqref="Y80">
    <cfRule type="expression" dxfId="152" priority="10">
      <formula>UPPER($Y$79)="n/a"</formula>
    </cfRule>
    <cfRule type="expression" dxfId="151" priority="480">
      <formula>UPPER($Y$79)="0"</formula>
    </cfRule>
  </conditionalFormatting>
  <conditionalFormatting sqref="Z80">
    <cfRule type="expression" dxfId="150" priority="9">
      <formula>UPPER($Z$79)="n/a"</formula>
    </cfRule>
    <cfRule type="expression" dxfId="149" priority="479">
      <formula>UPPER($Z$79)="0"</formula>
    </cfRule>
  </conditionalFormatting>
  <conditionalFormatting sqref="AA80">
    <cfRule type="expression" dxfId="148" priority="8">
      <formula>UPPER($AA$79)="n/a"</formula>
    </cfRule>
    <cfRule type="expression" dxfId="147" priority="478">
      <formula>UPPER($AA$79)="0"</formula>
    </cfRule>
  </conditionalFormatting>
  <conditionalFormatting sqref="AB80">
    <cfRule type="expression" dxfId="146" priority="7">
      <formula>UPPER($AB$79)="n/a"</formula>
    </cfRule>
    <cfRule type="expression" dxfId="145" priority="477">
      <formula>UPPER($AB$79)="0"</formula>
    </cfRule>
  </conditionalFormatting>
  <conditionalFormatting sqref="AC80">
    <cfRule type="expression" dxfId="144" priority="6">
      <formula>UPPER($AC$79)="n/a"</formula>
    </cfRule>
    <cfRule type="expression" dxfId="143" priority="476">
      <formula>UPPER($AC$79)="0"</formula>
    </cfRule>
  </conditionalFormatting>
  <conditionalFormatting sqref="AD80">
    <cfRule type="expression" dxfId="142" priority="5">
      <formula>UPPER($AD$79)="n/a"</formula>
    </cfRule>
    <cfRule type="expression" dxfId="141" priority="475">
      <formula>UPPER($AD$79)="0"</formula>
    </cfRule>
  </conditionalFormatting>
  <conditionalFormatting sqref="AE80">
    <cfRule type="expression" dxfId="140" priority="4">
      <formula>UPPER($AE$79)="n/a"</formula>
    </cfRule>
    <cfRule type="expression" dxfId="139" priority="474">
      <formula>UPPER($AE$79)="0"</formula>
    </cfRule>
  </conditionalFormatting>
  <conditionalFormatting sqref="AF80">
    <cfRule type="expression" dxfId="138" priority="3">
      <formula>UPPER($AF$79)="n/a"</formula>
    </cfRule>
    <cfRule type="expression" dxfId="137" priority="473">
      <formula>UPPER($AF$79)="0"</formula>
    </cfRule>
  </conditionalFormatting>
  <conditionalFormatting sqref="AG80">
    <cfRule type="expression" dxfId="136" priority="2">
      <formula>UPPER($AG$79)="n/a"</formula>
    </cfRule>
    <cfRule type="expression" dxfId="135" priority="472">
      <formula>UPPER($AG$79)="0"</formula>
    </cfRule>
  </conditionalFormatting>
  <conditionalFormatting sqref="AH80">
    <cfRule type="expression" dxfId="134" priority="1">
      <formula>UPPER($AH$79)="n/a"</formula>
    </cfRule>
    <cfRule type="expression" dxfId="133" priority="471">
      <formula>UPPER($AH$79)="0"</formula>
    </cfRule>
  </conditionalFormatting>
  <conditionalFormatting sqref="O73:O76">
    <cfRule type="expression" dxfId="132" priority="290">
      <formula>UPPER($O$31)="6"</formula>
    </cfRule>
  </conditionalFormatting>
  <conditionalFormatting sqref="P73:P76">
    <cfRule type="expression" dxfId="131" priority="289">
      <formula>UPPER($P$31)="6"</formula>
    </cfRule>
  </conditionalFormatting>
  <conditionalFormatting sqref="Q73:Q76">
    <cfRule type="expression" dxfId="130" priority="288">
      <formula>UPPER($Q$31)="6"</formula>
    </cfRule>
  </conditionalFormatting>
  <conditionalFormatting sqref="R73:R76">
    <cfRule type="expression" dxfId="129" priority="287">
      <formula>UPPER($R$31)="6"</formula>
    </cfRule>
  </conditionalFormatting>
  <conditionalFormatting sqref="S73:S76">
    <cfRule type="expression" dxfId="128" priority="286">
      <formula>UPPER($S$31)="6"</formula>
    </cfRule>
  </conditionalFormatting>
  <conditionalFormatting sqref="T73:T76">
    <cfRule type="expression" dxfId="127" priority="285">
      <formula>UPPER($T$31)="6"</formula>
    </cfRule>
  </conditionalFormatting>
  <conditionalFormatting sqref="U73:U76">
    <cfRule type="expression" dxfId="126" priority="284">
      <formula>UPPER($U$31)="6"</formula>
    </cfRule>
  </conditionalFormatting>
  <conditionalFormatting sqref="V73:V76">
    <cfRule type="expression" dxfId="125" priority="283">
      <formula>UPPER($V$31)="6"</formula>
    </cfRule>
  </conditionalFormatting>
  <conditionalFormatting sqref="W73:W76">
    <cfRule type="expression" dxfId="124" priority="282">
      <formula>UPPER($W$31)="6"</formula>
    </cfRule>
  </conditionalFormatting>
  <conditionalFormatting sqref="X73:X76">
    <cfRule type="expression" dxfId="123" priority="281">
      <formula>UPPER($X$31)="6"</formula>
    </cfRule>
  </conditionalFormatting>
  <conditionalFormatting sqref="Y73:Y76">
    <cfRule type="expression" dxfId="122" priority="280">
      <formula>UPPER($Y$31)="6"</formula>
    </cfRule>
  </conditionalFormatting>
  <conditionalFormatting sqref="Z73:Z76">
    <cfRule type="expression" dxfId="121" priority="279">
      <formula>UPPER($Z$31)="6"</formula>
    </cfRule>
  </conditionalFormatting>
  <conditionalFormatting sqref="AA73:AA76">
    <cfRule type="expression" dxfId="120" priority="278">
      <formula>UPPER($AA$31)="6"</formula>
    </cfRule>
  </conditionalFormatting>
  <conditionalFormatting sqref="AB73:AB76">
    <cfRule type="expression" dxfId="119" priority="277">
      <formula>UPPER($AB$31)="6"</formula>
    </cfRule>
  </conditionalFormatting>
  <conditionalFormatting sqref="AC73:AC76">
    <cfRule type="expression" dxfId="118" priority="276">
      <formula>UPPER($AC$31)="6"</formula>
    </cfRule>
  </conditionalFormatting>
  <conditionalFormatting sqref="AD73:AD76">
    <cfRule type="expression" dxfId="117" priority="275">
      <formula>UPPER($AD$31)="6"</formula>
    </cfRule>
  </conditionalFormatting>
  <conditionalFormatting sqref="AE73:AE76">
    <cfRule type="expression" dxfId="116" priority="274">
      <formula>UPPER($AE$31)="6"</formula>
    </cfRule>
  </conditionalFormatting>
  <conditionalFormatting sqref="AF73:AF76">
    <cfRule type="expression" dxfId="115" priority="273">
      <formula>UPPER($AF$31)="6"</formula>
    </cfRule>
  </conditionalFormatting>
  <conditionalFormatting sqref="AG73:AG76">
    <cfRule type="expression" dxfId="114" priority="272">
      <formula>UPPER($AG$31)="6"</formula>
    </cfRule>
  </conditionalFormatting>
  <conditionalFormatting sqref="AH73:AH76">
    <cfRule type="expression" dxfId="113" priority="271">
      <formula>UPPER($AH$31)="6"</formula>
    </cfRule>
  </conditionalFormatting>
  <conditionalFormatting sqref="O79:O80 P79:AH79">
    <cfRule type="expression" dxfId="112" priority="190">
      <formula>UPPER($O$31)="2"</formula>
    </cfRule>
    <cfRule type="expression" dxfId="111" priority="210">
      <formula>UPPER($O$31)="1"</formula>
    </cfRule>
    <cfRule type="expression" dxfId="110" priority="230">
      <formula>UPPER($O$31)="6"</formula>
    </cfRule>
  </conditionalFormatting>
  <conditionalFormatting sqref="P79:P80">
    <cfRule type="expression" dxfId="109" priority="189">
      <formula>UPPER($P$31)="2"</formula>
    </cfRule>
    <cfRule type="expression" dxfId="108" priority="209">
      <formula>UPPER($P$31)="1"</formula>
    </cfRule>
    <cfRule type="expression" dxfId="107" priority="229">
      <formula>UPPER($P$31)="6"</formula>
    </cfRule>
  </conditionalFormatting>
  <conditionalFormatting sqref="Q79:Q80">
    <cfRule type="expression" dxfId="106" priority="188">
      <formula>UPPER($Q$31)="2"</formula>
    </cfRule>
    <cfRule type="expression" dxfId="105" priority="208">
      <formula>UPPER($Q$31)="1"</formula>
    </cfRule>
    <cfRule type="expression" dxfId="104" priority="228">
      <formula>UPPER($Q$31)="6"</formula>
    </cfRule>
  </conditionalFormatting>
  <conditionalFormatting sqref="R79:R80">
    <cfRule type="expression" dxfId="103" priority="187">
      <formula>UPPER($R$31)="2"</formula>
    </cfRule>
    <cfRule type="expression" dxfId="102" priority="207">
      <formula>UPPER($R$31)="1"</formula>
    </cfRule>
    <cfRule type="expression" dxfId="101" priority="227">
      <formula>UPPER($R$31)="6"</formula>
    </cfRule>
  </conditionalFormatting>
  <conditionalFormatting sqref="S79:S80">
    <cfRule type="expression" dxfId="100" priority="186">
      <formula>UPPER($S$31)="2"</formula>
    </cfRule>
    <cfRule type="expression" dxfId="99" priority="206">
      <formula>UPPER($S$31)="1"</formula>
    </cfRule>
    <cfRule type="expression" dxfId="98" priority="226">
      <formula>UPPER($S$31)="6"</formula>
    </cfRule>
  </conditionalFormatting>
  <conditionalFormatting sqref="T79:T80">
    <cfRule type="expression" dxfId="97" priority="185">
      <formula>UPPER($T$31)="2"</formula>
    </cfRule>
    <cfRule type="expression" dxfId="96" priority="205">
      <formula>UPPER($T$31)="1"</formula>
    </cfRule>
    <cfRule type="expression" dxfId="95" priority="225">
      <formula>UPPER($T$31)="6"</formula>
    </cfRule>
  </conditionalFormatting>
  <conditionalFormatting sqref="U79:U80">
    <cfRule type="expression" dxfId="94" priority="184">
      <formula>UPPER($U$31)="2"</formula>
    </cfRule>
    <cfRule type="expression" dxfId="93" priority="204">
      <formula>UPPER($U$31)="1"</formula>
    </cfRule>
    <cfRule type="expression" dxfId="92" priority="224">
      <formula>UPPER($U$31)="6"</formula>
    </cfRule>
  </conditionalFormatting>
  <conditionalFormatting sqref="V79:V80">
    <cfRule type="expression" dxfId="91" priority="183">
      <formula>UPPER($V$31)="2"</formula>
    </cfRule>
    <cfRule type="expression" dxfId="90" priority="203">
      <formula>UPPER($V$31)="1"</formula>
    </cfRule>
    <cfRule type="expression" dxfId="89" priority="223">
      <formula>UPPER($V$31)="6"</formula>
    </cfRule>
  </conditionalFormatting>
  <conditionalFormatting sqref="W79:W80">
    <cfRule type="expression" dxfId="88" priority="182">
      <formula>UPPER($W$31)="2"</formula>
    </cfRule>
    <cfRule type="expression" dxfId="87" priority="202">
      <formula>UPPER($W$31)="1"</formula>
    </cfRule>
    <cfRule type="expression" dxfId="86" priority="222">
      <formula>UPPER($W$31)="6"</formula>
    </cfRule>
  </conditionalFormatting>
  <conditionalFormatting sqref="X79:X80">
    <cfRule type="expression" dxfId="85" priority="181">
      <formula>UPPER($X$31)="2"</formula>
    </cfRule>
    <cfRule type="expression" dxfId="84" priority="201">
      <formula>UPPER($X$31)="1"</formula>
    </cfRule>
    <cfRule type="expression" dxfId="83" priority="221">
      <formula>UPPER($X$31)="6"</formula>
    </cfRule>
  </conditionalFormatting>
  <conditionalFormatting sqref="Y79:Y80">
    <cfRule type="expression" dxfId="82" priority="180">
      <formula>UPPER($Y$31)="2"</formula>
    </cfRule>
    <cfRule type="expression" dxfId="81" priority="200">
      <formula>UPPER($Y$31)="1"</formula>
    </cfRule>
    <cfRule type="expression" dxfId="80" priority="220">
      <formula>UPPER($Y$31)="6"</formula>
    </cfRule>
  </conditionalFormatting>
  <conditionalFormatting sqref="Z79:Z80">
    <cfRule type="expression" dxfId="79" priority="179">
      <formula>UPPER($Z$31)="2"</formula>
    </cfRule>
    <cfRule type="expression" dxfId="78" priority="199">
      <formula>UPPER($Z$31)="1"</formula>
    </cfRule>
    <cfRule type="expression" dxfId="77" priority="219">
      <formula>UPPER($Z$31)="6"</formula>
    </cfRule>
  </conditionalFormatting>
  <conditionalFormatting sqref="AA79:AA80">
    <cfRule type="expression" dxfId="76" priority="178">
      <formula>UPPER($AA$31)="2"</formula>
    </cfRule>
    <cfRule type="expression" dxfId="75" priority="198">
      <formula>UPPER($AA$31)="1"</formula>
    </cfRule>
    <cfRule type="expression" dxfId="74" priority="218">
      <formula>UPPER($AA$31)="6"</formula>
    </cfRule>
  </conditionalFormatting>
  <conditionalFormatting sqref="AB79:AB80">
    <cfRule type="expression" dxfId="73" priority="177">
      <formula>UPPER($AB$31)="2"</formula>
    </cfRule>
    <cfRule type="expression" dxfId="72" priority="197">
      <formula>UPPER($AB$31)="1"</formula>
    </cfRule>
    <cfRule type="expression" dxfId="71" priority="217">
      <formula>UPPER($AB$31)="6"</formula>
    </cfRule>
  </conditionalFormatting>
  <conditionalFormatting sqref="AC79:AC80">
    <cfRule type="expression" dxfId="70" priority="176">
      <formula>UPPER($AC$31)="2"</formula>
    </cfRule>
    <cfRule type="expression" dxfId="69" priority="196">
      <formula>UPPER($AC$31)="1"</formula>
    </cfRule>
    <cfRule type="expression" dxfId="68" priority="216">
      <formula>UPPER($AC$31)="6"</formula>
    </cfRule>
  </conditionalFormatting>
  <conditionalFormatting sqref="AD79:AD80">
    <cfRule type="expression" dxfId="67" priority="175">
      <formula>UPPER($AD$31)="2"</formula>
    </cfRule>
    <cfRule type="expression" dxfId="66" priority="195">
      <formula>UPPER($AD$31)="1"</formula>
    </cfRule>
    <cfRule type="expression" dxfId="65" priority="215">
      <formula>UPPER($AD$31)="6"</formula>
    </cfRule>
  </conditionalFormatting>
  <conditionalFormatting sqref="AE79:AE80">
    <cfRule type="expression" dxfId="64" priority="174">
      <formula>UPPER($AE$31)="2"</formula>
    </cfRule>
    <cfRule type="expression" dxfId="63" priority="194">
      <formula>UPPER($AE$31)="1"</formula>
    </cfRule>
    <cfRule type="expression" dxfId="62" priority="214">
      <formula>UPPER($AE$31)="6"</formula>
    </cfRule>
  </conditionalFormatting>
  <conditionalFormatting sqref="AF79:AF80">
    <cfRule type="expression" dxfId="61" priority="173">
      <formula>UPPER($AF$31)="2"</formula>
    </cfRule>
    <cfRule type="expression" dxfId="60" priority="193">
      <formula>UPPER($AF$31)="1"</formula>
    </cfRule>
    <cfRule type="expression" dxfId="59" priority="213">
      <formula>UPPER($AF$31)="6"</formula>
    </cfRule>
  </conditionalFormatting>
  <conditionalFormatting sqref="AG79:AG80">
    <cfRule type="expression" dxfId="58" priority="172">
      <formula>UPPER($AG$31)="2"</formula>
    </cfRule>
    <cfRule type="expression" dxfId="57" priority="192">
      <formula>UPPER($AG$31)="1"</formula>
    </cfRule>
    <cfRule type="expression" dxfId="56" priority="212">
      <formula>UPPER($AG$31)="6"</formula>
    </cfRule>
  </conditionalFormatting>
  <conditionalFormatting sqref="AH79:AH80">
    <cfRule type="expression" dxfId="55" priority="171">
      <formula>UPPER($AH$31)="2"</formula>
    </cfRule>
    <cfRule type="expression" dxfId="54" priority="191">
      <formula>UPPER($AH$31)="1"</formula>
    </cfRule>
    <cfRule type="expression" dxfId="53" priority="211">
      <formula>UPPER($AH$31)="6"</formula>
    </cfRule>
  </conditionalFormatting>
  <conditionalFormatting sqref="O75:O76">
    <cfRule type="expression" dxfId="52" priority="170">
      <formula>UPPER($O$74)="0"</formula>
    </cfRule>
  </conditionalFormatting>
  <conditionalFormatting sqref="P75:P76">
    <cfRule type="expression" dxfId="51" priority="169">
      <formula>UPPER($P$74)="0"</formula>
    </cfRule>
  </conditionalFormatting>
  <conditionalFormatting sqref="Q75:Q76">
    <cfRule type="expression" dxfId="50" priority="168">
      <formula>UPPER($Q$74)="0"</formula>
    </cfRule>
  </conditionalFormatting>
  <conditionalFormatting sqref="R75:R76">
    <cfRule type="expression" dxfId="49" priority="167">
      <formula>UPPER($R$74)="0"</formula>
    </cfRule>
  </conditionalFormatting>
  <conditionalFormatting sqref="S75:S76">
    <cfRule type="expression" dxfId="48" priority="166">
      <formula>UPPER($S$74)="0"</formula>
    </cfRule>
  </conditionalFormatting>
  <conditionalFormatting sqref="T75:T76">
    <cfRule type="expression" dxfId="47" priority="165">
      <formula>UPPER($T$74)="0"</formula>
    </cfRule>
  </conditionalFormatting>
  <conditionalFormatting sqref="U75:U76">
    <cfRule type="expression" dxfId="46" priority="164">
      <formula>UPPER($U$74)="0"</formula>
    </cfRule>
  </conditionalFormatting>
  <conditionalFormatting sqref="V75:V76">
    <cfRule type="expression" dxfId="45" priority="163">
      <formula>UPPER($V$74)="0"</formula>
    </cfRule>
  </conditionalFormatting>
  <conditionalFormatting sqref="W75:W76">
    <cfRule type="expression" dxfId="44" priority="162">
      <formula>UPPER($W$74)="0"</formula>
    </cfRule>
  </conditionalFormatting>
  <conditionalFormatting sqref="X75:X76">
    <cfRule type="expression" dxfId="43" priority="161">
      <formula>UPPER($X$74)="0"</formula>
    </cfRule>
  </conditionalFormatting>
  <conditionalFormatting sqref="Y75:Y76">
    <cfRule type="expression" dxfId="42" priority="160">
      <formula>UPPER($Y$74)="0"</formula>
    </cfRule>
  </conditionalFormatting>
  <conditionalFormatting sqref="Z75:Z76">
    <cfRule type="expression" dxfId="41" priority="159">
      <formula>UPPER($Z$74)="0"</formula>
    </cfRule>
  </conditionalFormatting>
  <conditionalFormatting sqref="AA75:AA76">
    <cfRule type="expression" dxfId="40" priority="158">
      <formula>UPPER($AA$74)="0"</formula>
    </cfRule>
  </conditionalFormatting>
  <conditionalFormatting sqref="AB75:AB76">
    <cfRule type="expression" dxfId="39" priority="157">
      <formula>UPPER($AB$74)="0"</formula>
    </cfRule>
  </conditionalFormatting>
  <conditionalFormatting sqref="AC75:AC76">
    <cfRule type="expression" dxfId="38" priority="156">
      <formula>UPPER($AC$74)="0"</formula>
    </cfRule>
  </conditionalFormatting>
  <conditionalFormatting sqref="AD75:AD76">
    <cfRule type="expression" dxfId="37" priority="155">
      <formula>UPPER($AD$74)="0"</formula>
    </cfRule>
  </conditionalFormatting>
  <conditionalFormatting sqref="AE75:AE76">
    <cfRule type="expression" dxfId="36" priority="154">
      <formula>UPPER($AE$74)="0"</formula>
    </cfRule>
  </conditionalFormatting>
  <conditionalFormatting sqref="AF75:AF76">
    <cfRule type="expression" dxfId="35" priority="153">
      <formula>UPPER($AF$74)="0"</formula>
    </cfRule>
  </conditionalFormatting>
  <conditionalFormatting sqref="AG75:AG76">
    <cfRule type="expression" dxfId="34" priority="152">
      <formula>UPPER($AG$74)="0"</formula>
    </cfRule>
  </conditionalFormatting>
  <conditionalFormatting sqref="AH75:AH76">
    <cfRule type="expression" dxfId="33" priority="151">
      <formula>UPPER($AH$74)="0"</formula>
    </cfRule>
  </conditionalFormatting>
  <conditionalFormatting sqref="O59">
    <cfRule type="expression" dxfId="32" priority="150">
      <formula>UPPER($O$57)="1"</formula>
    </cfRule>
  </conditionalFormatting>
  <conditionalFormatting sqref="P59">
    <cfRule type="expression" dxfId="31" priority="149">
      <formula>UPPER($P$57)="1"</formula>
    </cfRule>
  </conditionalFormatting>
  <conditionalFormatting sqref="Q59">
    <cfRule type="expression" dxfId="30" priority="148">
      <formula>UPPER($Q$57)="1"</formula>
    </cfRule>
  </conditionalFormatting>
  <conditionalFormatting sqref="R59">
    <cfRule type="expression" dxfId="29" priority="147">
      <formula>UPPER($R$57)="1"</formula>
    </cfRule>
  </conditionalFormatting>
  <conditionalFormatting sqref="S59">
    <cfRule type="expression" dxfId="28" priority="146">
      <formula>UPPER($S$57)="1"</formula>
    </cfRule>
  </conditionalFormatting>
  <conditionalFormatting sqref="T59">
    <cfRule type="expression" dxfId="27" priority="145">
      <formula>UPPER($T$57)="1"</formula>
    </cfRule>
  </conditionalFormatting>
  <conditionalFormatting sqref="U59">
    <cfRule type="expression" dxfId="26" priority="144">
      <formula>UPPER($U$57)="1"</formula>
    </cfRule>
  </conditionalFormatting>
  <conditionalFormatting sqref="V59">
    <cfRule type="expression" dxfId="25" priority="143">
      <formula>UPPER($V$57)="1"</formula>
    </cfRule>
  </conditionalFormatting>
  <conditionalFormatting sqref="W59">
    <cfRule type="expression" dxfId="24" priority="142">
      <formula>UPPER($W$57)="1"</formula>
    </cfRule>
  </conditionalFormatting>
  <conditionalFormatting sqref="X59">
    <cfRule type="expression" dxfId="23" priority="141">
      <formula>UPPER($X$57)="1"</formula>
    </cfRule>
  </conditionalFormatting>
  <conditionalFormatting sqref="Y59">
    <cfRule type="expression" dxfId="22" priority="140">
      <formula>UPPER($Y$57)="1"</formula>
    </cfRule>
  </conditionalFormatting>
  <conditionalFormatting sqref="Z59">
    <cfRule type="expression" dxfId="21" priority="139">
      <formula>UPPER($Z$57)="1"</formula>
    </cfRule>
  </conditionalFormatting>
  <conditionalFormatting sqref="AA59">
    <cfRule type="expression" dxfId="20" priority="138">
      <formula>UPPER($AA$57)="1"</formula>
    </cfRule>
  </conditionalFormatting>
  <conditionalFormatting sqref="AB59">
    <cfRule type="expression" dxfId="19" priority="137">
      <formula>UPPER($AB$57)="1"</formula>
    </cfRule>
  </conditionalFormatting>
  <conditionalFormatting sqref="AC59">
    <cfRule type="expression" dxfId="18" priority="136">
      <formula>UPPER($AC$57)="1"</formula>
    </cfRule>
  </conditionalFormatting>
  <conditionalFormatting sqref="AD59">
    <cfRule type="expression" dxfId="17" priority="135">
      <formula>UPPER($AD$57)="1"</formula>
    </cfRule>
  </conditionalFormatting>
  <conditionalFormatting sqref="AE59">
    <cfRule type="expression" dxfId="16" priority="134">
      <formula>UPPER($AE$57)="1"</formula>
    </cfRule>
  </conditionalFormatting>
  <conditionalFormatting sqref="AF59">
    <cfRule type="expression" dxfId="15" priority="133">
      <formula>UPPER($AF$57)="1"</formula>
    </cfRule>
  </conditionalFormatting>
  <conditionalFormatting sqref="AG59">
    <cfRule type="expression" dxfId="14" priority="132">
      <formula>UPPER($AG$57)="1"</formula>
    </cfRule>
  </conditionalFormatting>
  <conditionalFormatting sqref="AH59">
    <cfRule type="expression" dxfId="13" priority="131">
      <formula>UPPER($AH$57)="1"</formula>
    </cfRule>
  </conditionalFormatting>
  <conditionalFormatting sqref="O93:AH93">
    <cfRule type="containsText" dxfId="12" priority="90" operator="containsText" text="dk">
      <formula>NOT(ISERROR(SEARCH("dk",O93)))</formula>
    </cfRule>
  </conditionalFormatting>
  <conditionalFormatting sqref="O60:AH60">
    <cfRule type="containsText" dxfId="11" priority="67" operator="containsText" text="n/a">
      <formula>NOT(ISERROR(SEARCH("n/a",O60)))</formula>
    </cfRule>
    <cfRule type="containsText" dxfId="10" priority="68" operator="containsText" text="0">
      <formula>NOT(ISERROR(SEARCH("0",O60)))</formula>
    </cfRule>
    <cfRule type="containsText" dxfId="9" priority="69" operator="containsText" text="1">
      <formula>NOT(ISERROR(SEARCH("1",O60)))</formula>
    </cfRule>
  </conditionalFormatting>
  <conditionalFormatting sqref="O61:AH61">
    <cfRule type="containsText" dxfId="8" priority="64" operator="containsText" text="1">
      <formula>NOT(ISERROR(SEARCH("1",O61)))</formula>
    </cfRule>
    <cfRule type="containsText" dxfId="7" priority="65" operator="containsText" text="0">
      <formula>NOT(ISERROR(SEARCH("0",O61)))</formula>
    </cfRule>
    <cfRule type="containsText" dxfId="6" priority="66" operator="containsText" text="n/a">
      <formula>NOT(ISERROR(SEARCH("n/a",O61)))</formula>
    </cfRule>
  </conditionalFormatting>
  <conditionalFormatting sqref="O63:O72">
    <cfRule type="expression" dxfId="5" priority="63">
      <formula>UPPER($O$61)="0"</formula>
    </cfRule>
  </conditionalFormatting>
  <conditionalFormatting sqref="P63:P72">
    <cfRule type="expression" dxfId="4" priority="62">
      <formula>UPPER($P$61)="0"</formula>
    </cfRule>
  </conditionalFormatting>
  <conditionalFormatting sqref="O63:O72">
    <cfRule type="expression" dxfId="3" priority="60">
      <formula>UPPER($O$61)="n/a"</formula>
    </cfRule>
  </conditionalFormatting>
  <conditionalFormatting sqref="P63:P72">
    <cfRule type="expression" dxfId="2" priority="59">
      <formula>UPPER($P$61)="n/a"</formula>
    </cfRule>
  </conditionalFormatting>
  <conditionalFormatting sqref="Q63:Q72">
    <cfRule type="expression" dxfId="1" priority="58">
      <formula>UPPER($Q$61)="n/a"</formula>
    </cfRule>
  </conditionalFormatting>
  <conditionalFormatting sqref="R63:R72">
    <cfRule type="expression" dxfId="0" priority="57">
      <formula>UPPER($R$61)="n/a"</formula>
    </cfRule>
  </conditionalFormatting>
  <dataValidations xWindow="1796" yWindow="653" count="5">
    <dataValidation type="list" allowBlank="1" showInputMessage="1" showErrorMessage="1" promptTitle="Yes, No or n/a" prompt="Select:_x000a_1 if Yes_x000a_0 if No_x000a_n/a if Not applicable" sqref="O29:AH30 O49:AH52 O55:AH56 O63:AH67" xr:uid="{00000000-0002-0000-0300-000000000000}">
      <formula1>"1,0,n/a"</formula1>
    </dataValidation>
    <dataValidation type="list" allowBlank="1" showInputMessage="1" showErrorMessage="1" promptTitle="Numerical difference" prompt="Select:_x000a_1 if 1 difference_x000a_2 if 2 difference_x000a_3 if 3 or more difference" sqref="O59:AH59" xr:uid="{00000000-0002-0000-0300-000001000000}">
      <formula1>"1,2,3"</formula1>
    </dataValidation>
    <dataValidation type="list" allowBlank="1" showInputMessage="1" showErrorMessage="1" promptTitle="Yes or No" prompt="Select:_x000a_1 if Yes_x000a_0 if No_x000a_" sqref="O46:AH47 O68:AH68 O82:AH89 O80:AH80 O34:AH35 O32:AH32 O57:AH57 O74:AH76 O78:AH78 O38:AH38" xr:uid="{00000000-0002-0000-0300-000002000000}">
      <formula1>"1,0"</formula1>
    </dataValidation>
    <dataValidation type="list" allowBlank="1" showInputMessage="1" showErrorMessage="1" promptTitle="Yes, No, Don't know or N/A" prompt="Select:_x000a_1 if Yes_x000a_0 if No_x000a_dk if Don't know_x000a_n/a if Not applicable" sqref="O93:AH93" xr:uid="{00000000-0002-0000-0300-000003000000}">
      <formula1>"1,0,dk,n/a"</formula1>
    </dataValidation>
    <dataValidation type="list" allowBlank="1" showInputMessage="1" showErrorMessage="1" promptTitle="Yes, No or N/A" prompt="Select:_x000a_1 if Yes_x000a_0 if No_x000a_n/a if Not applicable" sqref="O73:AH73 O53:AH54 O41:AH41 O43:AH43 O77:AH77 O79:AH79 O60:AH61 O39:AH39" xr:uid="{00000000-0002-0000-0300-000004000000}">
      <formula1>"1,0,n/a"</formula1>
    </dataValidation>
  </dataValidations>
  <pageMargins left="0.39370078740157483" right="0.39370078740157483" top="0.39370078740157483" bottom="0.70866141732283472" header="0.31496062992125984" footer="0"/>
  <pageSetup paperSize="9" scale="36" fitToHeight="0" orientation="landscape" r:id="rId1"/>
  <headerFooter>
    <oddFooter>&amp;LNSQHS Standards Edition 2 Version 1.0 - Standard 8 Recognising and Responding
to Acute Deterioration
Page &amp;P of &amp;N&amp;CPrinted copies are uncontrolled&amp;R&amp;G</oddFooter>
  </headerFooter>
  <ignoredErrors>
    <ignoredError sqref="AL48" formula="1"/>
  </ignoredErrors>
  <drawing r:id="rId2"/>
  <legacyDrawingHF r:id="rId3"/>
  <extLst>
    <ext xmlns:x14="http://schemas.microsoft.com/office/spreadsheetml/2009/9/main" uri="{CCE6A557-97BC-4b89-ADB6-D9C93CAAB3DF}">
      <x14:dataValidations xmlns:xm="http://schemas.microsoft.com/office/excel/2006/main" xWindow="1796" yWindow="653" count="1">
        <x14:dataValidation type="list" allowBlank="1" showInputMessage="1" showErrorMessage="1" promptTitle="Observation chart" xr:uid="{00000000-0002-0000-0300-000005000000}">
          <x14:formula1>
            <xm:f>Sheet1!$G$6:$G$12</xm:f>
          </x14:formula1>
          <xm:sqref>O31:AH31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Q64"/>
  <sheetViews>
    <sheetView zoomScaleNormal="100" workbookViewId="0"/>
  </sheetViews>
  <sheetFormatPr defaultColWidth="9.140625" defaultRowHeight="12.75" x14ac:dyDescent="0.2"/>
  <cols>
    <col min="1" max="1" width="2.7109375" style="4" customWidth="1"/>
    <col min="2" max="2" width="7.5703125" style="4" customWidth="1"/>
    <col min="3" max="3" width="7.28515625" style="4" customWidth="1"/>
    <col min="4" max="4" width="6.5703125" style="4" customWidth="1"/>
    <col min="5" max="5" width="7.7109375" style="4" customWidth="1"/>
    <col min="6" max="6" width="6.140625" style="4" customWidth="1"/>
    <col min="7" max="7" width="7.42578125" style="4" customWidth="1"/>
    <col min="8" max="8" width="6.85546875" style="4" customWidth="1"/>
    <col min="9" max="9" width="8.140625" style="4" customWidth="1"/>
    <col min="10" max="10" width="6.85546875" style="4" customWidth="1"/>
    <col min="11" max="11" width="7.42578125" style="4" customWidth="1"/>
    <col min="12" max="12" width="7.28515625" style="4" customWidth="1"/>
    <col min="13" max="13" width="8.7109375" style="4" customWidth="1"/>
    <col min="14" max="14" width="7.7109375" style="4" customWidth="1"/>
    <col min="15" max="15" width="11.5703125" style="4" bestFit="1" customWidth="1"/>
    <col min="16" max="16" width="9.28515625" style="4" customWidth="1"/>
    <col min="17" max="17" width="15.28515625" style="4" customWidth="1"/>
    <col min="18" max="16384" width="9.140625" style="4"/>
  </cols>
  <sheetData>
    <row r="1" spans="1:17" s="38" customFormat="1" x14ac:dyDescent="0.25">
      <c r="A1" s="17"/>
      <c r="B1" s="16"/>
      <c r="C1" s="17"/>
      <c r="D1" s="17"/>
      <c r="E1" s="17"/>
      <c r="F1" s="17"/>
      <c r="G1" s="17"/>
      <c r="H1" s="17"/>
      <c r="I1" s="17"/>
      <c r="J1" s="17"/>
      <c r="K1" s="17"/>
      <c r="L1" s="17"/>
      <c r="M1" s="17"/>
      <c r="N1" s="17"/>
      <c r="O1" s="17"/>
      <c r="P1" s="17"/>
      <c r="Q1" s="17"/>
    </row>
    <row r="2" spans="1:17" s="38" customFormat="1" x14ac:dyDescent="0.25">
      <c r="A2" s="17"/>
      <c r="B2" s="16"/>
      <c r="C2" s="17"/>
      <c r="D2" s="17"/>
      <c r="E2" s="17"/>
      <c r="F2" s="17"/>
      <c r="G2" s="17"/>
      <c r="H2" s="17"/>
      <c r="I2" s="17"/>
      <c r="J2" s="17"/>
      <c r="K2" s="17"/>
      <c r="L2" s="17"/>
      <c r="M2" s="17"/>
      <c r="N2" s="17"/>
      <c r="O2" s="17"/>
      <c r="P2" s="17"/>
      <c r="Q2" s="17"/>
    </row>
    <row r="3" spans="1:17" s="38" customFormat="1" x14ac:dyDescent="0.25">
      <c r="A3" s="17"/>
      <c r="B3" s="16"/>
      <c r="C3" s="17"/>
      <c r="D3" s="17"/>
      <c r="E3" s="17"/>
      <c r="F3" s="17"/>
      <c r="G3" s="17"/>
      <c r="H3" s="17"/>
      <c r="I3" s="17"/>
      <c r="J3" s="17"/>
      <c r="K3" s="17"/>
      <c r="L3" s="17"/>
      <c r="M3" s="17"/>
      <c r="N3" s="17"/>
      <c r="O3" s="17"/>
      <c r="P3" s="17"/>
      <c r="Q3" s="17"/>
    </row>
    <row r="4" spans="1:17" s="38" customFormat="1" x14ac:dyDescent="0.25">
      <c r="A4" s="17"/>
      <c r="B4" s="16"/>
      <c r="C4" s="17"/>
      <c r="D4" s="17"/>
      <c r="E4" s="17"/>
      <c r="F4" s="17"/>
      <c r="G4" s="17"/>
      <c r="H4" s="17"/>
      <c r="I4" s="17"/>
      <c r="J4" s="17"/>
      <c r="K4" s="17"/>
      <c r="L4" s="17"/>
      <c r="M4" s="17"/>
      <c r="N4" s="17"/>
      <c r="O4" s="17"/>
      <c r="P4" s="17"/>
      <c r="Q4" s="17"/>
    </row>
    <row r="5" spans="1:17" s="38" customFormat="1" x14ac:dyDescent="0.25">
      <c r="A5" s="17"/>
      <c r="B5" s="16"/>
      <c r="C5" s="17"/>
      <c r="D5" s="17"/>
      <c r="E5" s="17"/>
      <c r="F5" s="17"/>
      <c r="G5" s="17"/>
      <c r="H5" s="17"/>
      <c r="I5" s="17"/>
      <c r="J5" s="17"/>
      <c r="K5" s="17"/>
      <c r="L5" s="17"/>
      <c r="M5" s="17"/>
      <c r="N5" s="17"/>
      <c r="O5" s="17"/>
      <c r="P5" s="17"/>
      <c r="Q5" s="17"/>
    </row>
    <row r="6" spans="1:17" s="38" customFormat="1" x14ac:dyDescent="0.25">
      <c r="A6" s="17"/>
      <c r="B6" s="16"/>
      <c r="C6" s="17"/>
      <c r="D6" s="17"/>
      <c r="E6" s="17"/>
      <c r="F6" s="17"/>
      <c r="G6" s="17"/>
      <c r="H6" s="17"/>
      <c r="I6" s="17"/>
      <c r="J6" s="17"/>
      <c r="K6" s="17"/>
      <c r="L6" s="17"/>
      <c r="M6" s="17"/>
      <c r="N6" s="17"/>
      <c r="O6" s="17"/>
      <c r="P6" s="17"/>
      <c r="Q6" s="17"/>
    </row>
    <row r="7" spans="1:17" s="38" customFormat="1" x14ac:dyDescent="0.25">
      <c r="A7" s="17"/>
      <c r="B7" s="16"/>
      <c r="C7" s="17"/>
      <c r="D7" s="17"/>
      <c r="E7" s="17"/>
      <c r="F7" s="17"/>
      <c r="G7" s="17"/>
      <c r="H7" s="17"/>
      <c r="I7" s="17"/>
      <c r="J7" s="17"/>
      <c r="K7" s="17"/>
      <c r="L7" s="17"/>
      <c r="M7" s="17"/>
      <c r="N7" s="17"/>
      <c r="O7" s="17"/>
      <c r="P7" s="17"/>
      <c r="Q7" s="17"/>
    </row>
    <row r="8" spans="1:17" s="38" customFormat="1" x14ac:dyDescent="0.25">
      <c r="A8" s="17"/>
      <c r="B8" s="16"/>
      <c r="C8" s="17"/>
      <c r="D8" s="17"/>
      <c r="E8" s="17"/>
      <c r="F8" s="17"/>
      <c r="G8" s="17"/>
      <c r="H8" s="17"/>
      <c r="I8" s="17"/>
      <c r="J8" s="17"/>
      <c r="K8" s="17"/>
      <c r="L8" s="17"/>
      <c r="M8" s="17"/>
      <c r="N8" s="17"/>
      <c r="O8" s="17"/>
      <c r="P8" s="17"/>
      <c r="Q8" s="17"/>
    </row>
    <row r="9" spans="1:17" s="38" customFormat="1" x14ac:dyDescent="0.25">
      <c r="A9" s="17"/>
      <c r="B9" s="16"/>
      <c r="C9" s="17"/>
      <c r="D9" s="17"/>
      <c r="E9" s="17"/>
      <c r="F9" s="17"/>
      <c r="G9" s="17"/>
      <c r="H9" s="17"/>
      <c r="I9" s="17"/>
      <c r="J9" s="17"/>
      <c r="K9" s="17"/>
      <c r="L9" s="17"/>
      <c r="M9" s="17"/>
      <c r="N9" s="17"/>
      <c r="O9" s="17"/>
      <c r="P9" s="17"/>
      <c r="Q9" s="17"/>
    </row>
    <row r="10" spans="1:17" s="38" customFormat="1" x14ac:dyDescent="0.25">
      <c r="A10" s="17"/>
      <c r="B10" s="16"/>
      <c r="C10" s="17"/>
      <c r="D10" s="17"/>
      <c r="E10" s="17"/>
      <c r="F10" s="17"/>
      <c r="G10" s="17"/>
      <c r="H10" s="17"/>
      <c r="I10" s="17"/>
      <c r="J10" s="17"/>
      <c r="K10" s="17"/>
      <c r="L10" s="17"/>
      <c r="M10" s="17"/>
      <c r="N10" s="17"/>
      <c r="O10" s="17"/>
      <c r="P10" s="17"/>
      <c r="Q10" s="17"/>
    </row>
    <row r="11" spans="1:17" s="38" customFormat="1" x14ac:dyDescent="0.25">
      <c r="A11" s="17"/>
      <c r="B11" s="16"/>
      <c r="C11" s="17"/>
      <c r="D11" s="17"/>
      <c r="E11" s="17"/>
      <c r="F11" s="17"/>
      <c r="G11" s="17"/>
      <c r="H11" s="17"/>
      <c r="I11" s="17"/>
      <c r="J11" s="17"/>
      <c r="K11" s="17"/>
      <c r="L11" s="17"/>
      <c r="M11" s="17"/>
      <c r="N11" s="17"/>
      <c r="O11" s="17"/>
      <c r="P11" s="17"/>
      <c r="Q11" s="17"/>
    </row>
    <row r="12" spans="1:17" s="38" customFormat="1" x14ac:dyDescent="0.25">
      <c r="A12" s="17"/>
      <c r="B12" s="16"/>
      <c r="C12" s="17"/>
      <c r="D12" s="17"/>
      <c r="E12" s="17"/>
      <c r="F12" s="17"/>
      <c r="G12" s="17"/>
      <c r="H12" s="17"/>
      <c r="I12" s="17"/>
      <c r="J12" s="17"/>
      <c r="K12" s="17"/>
      <c r="L12" s="17"/>
      <c r="M12" s="17"/>
      <c r="N12" s="17"/>
      <c r="O12" s="17"/>
      <c r="P12" s="17"/>
      <c r="Q12" s="17"/>
    </row>
    <row r="13" spans="1:17" s="38" customFormat="1" ht="25.5" x14ac:dyDescent="0.25">
      <c r="A13" s="17"/>
      <c r="B13" s="19"/>
      <c r="C13" s="17"/>
      <c r="D13" s="17"/>
      <c r="E13" s="17"/>
      <c r="F13" s="17"/>
      <c r="G13" s="17"/>
      <c r="H13" s="17"/>
      <c r="I13" s="17"/>
      <c r="J13" s="17"/>
      <c r="K13" s="17"/>
      <c r="L13" s="17"/>
      <c r="M13" s="17"/>
      <c r="N13" s="17"/>
      <c r="O13" s="17"/>
      <c r="P13" s="17"/>
      <c r="Q13" s="17"/>
    </row>
    <row r="14" spans="1:17" s="38" customFormat="1" ht="25.5" x14ac:dyDescent="0.25">
      <c r="A14" s="17"/>
      <c r="B14" s="19"/>
      <c r="C14" s="17"/>
      <c r="D14" s="17"/>
      <c r="E14" s="17"/>
      <c r="F14" s="17"/>
      <c r="G14" s="17"/>
      <c r="H14" s="17"/>
      <c r="I14" s="17"/>
      <c r="J14" s="17"/>
      <c r="K14" s="17"/>
      <c r="L14" s="17"/>
      <c r="M14" s="17"/>
      <c r="N14" s="17"/>
      <c r="O14" s="17"/>
      <c r="P14" s="17"/>
      <c r="Q14" s="17"/>
    </row>
    <row r="15" spans="1:17" s="38" customFormat="1" ht="15" x14ac:dyDescent="0.25">
      <c r="A15" s="17"/>
      <c r="B15" s="20"/>
      <c r="C15" s="17"/>
      <c r="D15" s="17"/>
      <c r="E15" s="17"/>
      <c r="F15" s="17"/>
      <c r="G15" s="17"/>
      <c r="H15" s="17"/>
      <c r="I15" s="17"/>
      <c r="J15" s="17"/>
      <c r="K15" s="17"/>
      <c r="L15" s="17"/>
      <c r="M15" s="17"/>
      <c r="N15" s="17"/>
      <c r="O15" s="17"/>
      <c r="P15" s="17"/>
      <c r="Q15" s="17"/>
    </row>
    <row r="16" spans="1:17" s="38" customFormat="1" x14ac:dyDescent="0.25">
      <c r="A16" s="17"/>
      <c r="B16" s="16"/>
      <c r="C16" s="17"/>
      <c r="D16" s="17"/>
      <c r="E16" s="17"/>
      <c r="F16" s="17"/>
      <c r="G16" s="17"/>
      <c r="H16" s="17"/>
      <c r="I16" s="17"/>
      <c r="J16" s="17"/>
      <c r="K16" s="17"/>
      <c r="L16" s="17"/>
      <c r="M16" s="17"/>
      <c r="N16" s="17"/>
      <c r="O16" s="17"/>
      <c r="P16" s="17"/>
      <c r="Q16" s="17"/>
    </row>
    <row r="17" spans="1:17" s="38" customFormat="1" x14ac:dyDescent="0.25">
      <c r="A17" s="17"/>
      <c r="B17" s="16"/>
      <c r="C17" s="17"/>
      <c r="D17" s="17"/>
      <c r="E17" s="17"/>
      <c r="F17" s="17"/>
      <c r="G17" s="17"/>
      <c r="H17" s="17"/>
      <c r="I17" s="17"/>
      <c r="J17" s="17"/>
      <c r="K17" s="17"/>
      <c r="L17" s="17"/>
      <c r="M17" s="17"/>
      <c r="N17" s="17"/>
      <c r="O17" s="17"/>
      <c r="P17" s="17"/>
      <c r="Q17" s="17"/>
    </row>
    <row r="18" spans="1:17" s="38" customFormat="1" ht="13.5" thickBot="1" x14ac:dyDescent="0.3">
      <c r="A18" s="17"/>
      <c r="B18" s="16"/>
      <c r="C18" s="17"/>
      <c r="D18" s="17"/>
      <c r="E18" s="17"/>
      <c r="F18" s="17"/>
      <c r="G18" s="17"/>
      <c r="H18" s="17"/>
      <c r="I18" s="17"/>
      <c r="J18" s="17"/>
      <c r="K18" s="17"/>
      <c r="L18" s="17"/>
      <c r="M18" s="17"/>
      <c r="N18" s="17"/>
      <c r="O18" s="17"/>
      <c r="P18" s="17"/>
      <c r="Q18" s="17"/>
    </row>
    <row r="19" spans="1:17" x14ac:dyDescent="0.2">
      <c r="A19" s="21"/>
      <c r="B19" s="755" t="s">
        <v>0</v>
      </c>
      <c r="C19" s="756"/>
      <c r="D19" s="756"/>
      <c r="E19" s="756"/>
      <c r="F19" s="756"/>
      <c r="G19" s="756"/>
      <c r="H19" s="757"/>
      <c r="I19" s="755" t="s">
        <v>1</v>
      </c>
      <c r="J19" s="756"/>
      <c r="K19" s="756"/>
      <c r="L19" s="756"/>
      <c r="M19" s="757"/>
      <c r="N19" s="755" t="s">
        <v>2</v>
      </c>
      <c r="O19" s="756"/>
      <c r="P19" s="756"/>
      <c r="Q19" s="757"/>
    </row>
    <row r="20" spans="1:17" ht="13.5" thickBot="1" x14ac:dyDescent="0.25">
      <c r="A20" s="21"/>
      <c r="B20" s="758" t="str">
        <f>_xlfn.CONCAT('Ward_Unit Collection'!B17:G17)</f>
        <v/>
      </c>
      <c r="C20" s="759"/>
      <c r="D20" s="759"/>
      <c r="E20" s="759"/>
      <c r="F20" s="759"/>
      <c r="G20" s="759"/>
      <c r="H20" s="760"/>
      <c r="I20" s="758" t="str">
        <f>_xlfn.CONCAT('Ward_Unit Collection'!H17:K17)</f>
        <v/>
      </c>
      <c r="J20" s="759"/>
      <c r="K20" s="759"/>
      <c r="L20" s="759"/>
      <c r="M20" s="760"/>
      <c r="N20" s="758" t="str">
        <f>_xlfn.CONCAT('Ward_Unit Collection'!L17:N17)</f>
        <v/>
      </c>
      <c r="O20" s="759"/>
      <c r="P20" s="759"/>
      <c r="Q20" s="760"/>
    </row>
    <row r="21" spans="1:17" x14ac:dyDescent="0.2">
      <c r="A21" s="21"/>
      <c r="B21" s="519" t="s">
        <v>25</v>
      </c>
      <c r="C21" s="520"/>
      <c r="D21" s="520"/>
      <c r="E21" s="749"/>
      <c r="F21" s="749"/>
      <c r="G21" s="749"/>
      <c r="H21" s="749"/>
      <c r="I21" s="749"/>
      <c r="J21" s="749"/>
      <c r="K21" s="749"/>
      <c r="L21" s="749"/>
      <c r="M21" s="749"/>
      <c r="N21" s="749"/>
      <c r="O21" s="749"/>
      <c r="P21" s="749"/>
      <c r="Q21" s="750"/>
    </row>
    <row r="22" spans="1:17" ht="13.5" thickBot="1" x14ac:dyDescent="0.25">
      <c r="A22" s="21"/>
      <c r="B22" s="746" t="str">
        <f>_xlfn.CONCAT('Ward_Unit Collection'!O26,"; ",'Ward_Unit Collection'!P26,"; ",'Ward_Unit Collection'!Q26,"; ",'Ward_Unit Collection'!R26,"; ",'Ward_Unit Collection'!S26,"; ",'Ward_Unit Collection'!T26,"; ",'Ward_Unit Collection'!U26,"; ",'Ward_Unit Collection'!V26,"; ",'Ward_Unit Collection'!W26,"; ",'Ward_Unit Collection'!X26,"; ",'Ward_Unit Collection'!Y26,"; ",'Ward_Unit Collection'!Z26,"; ",'Ward_Unit Collection'!AA26,"; ",'Ward_Unit Collection'!AB26,"; ",'Ward_Unit Collection'!AC26)</f>
        <v xml:space="preserve">; ; ; ; ; ; ; ; ; ; ; ; ; ; </v>
      </c>
      <c r="C22" s="747"/>
      <c r="D22" s="747"/>
      <c r="E22" s="747"/>
      <c r="F22" s="747"/>
      <c r="G22" s="747"/>
      <c r="H22" s="747"/>
      <c r="I22" s="747"/>
      <c r="J22" s="747"/>
      <c r="K22" s="747"/>
      <c r="L22" s="747"/>
      <c r="M22" s="747"/>
      <c r="N22" s="747"/>
      <c r="O22" s="747"/>
      <c r="P22" s="747"/>
      <c r="Q22" s="748"/>
    </row>
    <row r="23" spans="1:17" ht="13.5" thickBot="1" x14ac:dyDescent="0.25">
      <c r="A23" s="21"/>
      <c r="B23" s="21"/>
      <c r="C23" s="21"/>
      <c r="D23" s="21"/>
      <c r="E23" s="21"/>
      <c r="F23" s="21"/>
      <c r="G23" s="21"/>
      <c r="H23" s="21"/>
      <c r="I23" s="21"/>
      <c r="J23" s="21"/>
      <c r="K23" s="21"/>
      <c r="L23" s="21"/>
      <c r="M23" s="21"/>
      <c r="N23" s="21"/>
      <c r="O23" s="21"/>
      <c r="P23" s="21"/>
      <c r="Q23" s="21"/>
    </row>
    <row r="24" spans="1:17" ht="13.5" thickBot="1" x14ac:dyDescent="0.25">
      <c r="A24" s="21"/>
      <c r="B24" s="554" t="s">
        <v>27</v>
      </c>
      <c r="C24" s="555"/>
      <c r="D24" s="555"/>
      <c r="E24" s="555"/>
      <c r="F24" s="555"/>
      <c r="G24" s="555"/>
      <c r="H24" s="555"/>
      <c r="I24" s="555"/>
      <c r="J24" s="555"/>
      <c r="K24" s="555"/>
      <c r="L24" s="555"/>
      <c r="M24" s="555"/>
      <c r="N24" s="555"/>
      <c r="O24" s="555"/>
      <c r="P24" s="555"/>
      <c r="Q24" s="556"/>
    </row>
    <row r="25" spans="1:17" ht="13.5" thickBot="1" x14ac:dyDescent="0.25">
      <c r="A25" s="21"/>
      <c r="B25" s="21"/>
      <c r="C25" s="21"/>
      <c r="D25" s="21"/>
      <c r="E25" s="21"/>
      <c r="F25" s="21"/>
      <c r="G25" s="21"/>
      <c r="H25" s="21"/>
      <c r="I25" s="21"/>
      <c r="J25" s="21"/>
      <c r="K25" s="21"/>
      <c r="L25" s="21"/>
      <c r="M25" s="21"/>
      <c r="N25" s="21"/>
      <c r="O25" s="21"/>
      <c r="P25" s="21"/>
      <c r="Q25" s="21"/>
    </row>
    <row r="26" spans="1:17" ht="26.25" thickBot="1" x14ac:dyDescent="0.25">
      <c r="A26" s="21"/>
      <c r="B26" s="775" t="s">
        <v>20</v>
      </c>
      <c r="C26" s="776"/>
      <c r="D26" s="776"/>
      <c r="E26" s="776"/>
      <c r="F26" s="776"/>
      <c r="G26" s="776"/>
      <c r="H26" s="776"/>
      <c r="I26" s="776"/>
      <c r="J26" s="776"/>
      <c r="K26" s="776"/>
      <c r="L26" s="776"/>
      <c r="M26" s="776"/>
      <c r="N26" s="776"/>
      <c r="O26" s="43" t="s">
        <v>21</v>
      </c>
      <c r="P26" s="44" t="s">
        <v>23</v>
      </c>
      <c r="Q26" s="45" t="s">
        <v>22</v>
      </c>
    </row>
    <row r="27" spans="1:17" ht="25.5" customHeight="1" x14ac:dyDescent="0.2">
      <c r="A27" s="21"/>
      <c r="B27" s="7">
        <v>1</v>
      </c>
      <c r="C27" s="774" t="s">
        <v>167</v>
      </c>
      <c r="D27" s="774"/>
      <c r="E27" s="774"/>
      <c r="F27" s="774"/>
      <c r="G27" s="774"/>
      <c r="H27" s="774"/>
      <c r="I27" s="774"/>
      <c r="J27" s="774"/>
      <c r="K27" s="774"/>
      <c r="L27" s="774"/>
      <c r="M27" s="774"/>
      <c r="N27" s="774"/>
      <c r="O27" s="46" t="str">
        <f>IF(Q27=0," ",SUM('Ward_Unit Collection'!AH27))</f>
        <v xml:space="preserve"> </v>
      </c>
      <c r="P27" s="47" t="str">
        <f>IF(Q27=0," ",SUM('Ward_Unit Collection'!O27:AC27))</f>
        <v xml:space="preserve"> </v>
      </c>
      <c r="Q27" s="48">
        <f>SUM('Ward_Unit Collection'!AG27)</f>
        <v>0</v>
      </c>
    </row>
    <row r="28" spans="1:17" ht="12.75" customHeight="1" x14ac:dyDescent="0.2">
      <c r="A28" s="21"/>
      <c r="B28" s="751">
        <v>1.1000000000000001</v>
      </c>
      <c r="C28" s="411" t="s">
        <v>179</v>
      </c>
      <c r="D28" s="412"/>
      <c r="E28" s="412"/>
      <c r="F28" s="412"/>
      <c r="G28" s="412"/>
      <c r="H28" s="412"/>
      <c r="I28" s="412"/>
      <c r="J28" s="412"/>
      <c r="K28" s="412"/>
      <c r="L28" s="412"/>
      <c r="M28" s="412"/>
      <c r="N28" s="540"/>
      <c r="O28" s="761"/>
      <c r="P28" s="762"/>
      <c r="Q28" s="763"/>
    </row>
    <row r="29" spans="1:17" ht="12.75" customHeight="1" x14ac:dyDescent="0.2">
      <c r="A29" s="21"/>
      <c r="B29" s="752"/>
      <c r="C29" s="541" t="str">
        <f>_xlfn.CONCAT('Ward_Unit Collection'!O28:O31,"; ",'Ward_Unit Collection'!P28:P31,"; ",'Ward_Unit Collection'!Q28:Q31,"; ",'Ward_Unit Collection'!R28:R31,"; ",'Ward_Unit Collection'!S28:S31,"; ",'Ward_Unit Collection'!T28:T31,"; ",'Ward_Unit Collection'!U28:U31,"; ",'Ward_Unit Collection'!V28:V31,"; ",'Ward_Unit Collection'!W28:W31,"; ",'Ward_Unit Collection'!X28:X31,"; ",'Ward_Unit Collection'!Y28:Y31,"; ",'Ward_Unit Collection'!Z28:Z31,"; ",'Ward_Unit Collection'!AA28:AA31,"; ",'Ward_Unit Collection'!AB28:AB31,"; ",'Ward_Unit Collection'!AC28:AC31)</f>
        <v xml:space="preserve">; ; ; ; ; ; ; ; ; ; ; ; ; ; </v>
      </c>
      <c r="D29" s="537"/>
      <c r="E29" s="537"/>
      <c r="F29" s="537"/>
      <c r="G29" s="537"/>
      <c r="H29" s="537"/>
      <c r="I29" s="537"/>
      <c r="J29" s="537"/>
      <c r="K29" s="537"/>
      <c r="L29" s="537"/>
      <c r="M29" s="537"/>
      <c r="N29" s="538"/>
      <c r="O29" s="764"/>
      <c r="P29" s="765"/>
      <c r="Q29" s="766"/>
    </row>
    <row r="30" spans="1:17" ht="12.75" customHeight="1" x14ac:dyDescent="0.2">
      <c r="A30" s="21"/>
      <c r="B30" s="752"/>
      <c r="C30" s="541"/>
      <c r="D30" s="537"/>
      <c r="E30" s="537"/>
      <c r="F30" s="537"/>
      <c r="G30" s="537"/>
      <c r="H30" s="537"/>
      <c r="I30" s="537"/>
      <c r="J30" s="537"/>
      <c r="K30" s="537"/>
      <c r="L30" s="537"/>
      <c r="M30" s="537"/>
      <c r="N30" s="538"/>
      <c r="O30" s="764"/>
      <c r="P30" s="765"/>
      <c r="Q30" s="766"/>
    </row>
    <row r="31" spans="1:17" ht="12.75" customHeight="1" x14ac:dyDescent="0.2">
      <c r="A31" s="21"/>
      <c r="B31" s="753"/>
      <c r="C31" s="542"/>
      <c r="D31" s="543"/>
      <c r="E31" s="543"/>
      <c r="F31" s="543"/>
      <c r="G31" s="543"/>
      <c r="H31" s="543"/>
      <c r="I31" s="543"/>
      <c r="J31" s="543"/>
      <c r="K31" s="543"/>
      <c r="L31" s="543"/>
      <c r="M31" s="543"/>
      <c r="N31" s="544"/>
      <c r="O31" s="767"/>
      <c r="P31" s="768"/>
      <c r="Q31" s="769"/>
    </row>
    <row r="32" spans="1:17" ht="25.5" customHeight="1" x14ac:dyDescent="0.2">
      <c r="A32" s="21"/>
      <c r="B32" s="14">
        <v>1.2</v>
      </c>
      <c r="C32" s="552" t="s">
        <v>496</v>
      </c>
      <c r="D32" s="552"/>
      <c r="E32" s="552"/>
      <c r="F32" s="552"/>
      <c r="G32" s="552"/>
      <c r="H32" s="552"/>
      <c r="I32" s="552"/>
      <c r="J32" s="552"/>
      <c r="K32" s="552"/>
      <c r="L32" s="552"/>
      <c r="M32" s="552"/>
      <c r="N32" s="552"/>
      <c r="O32" s="39" t="str">
        <f>IF(Q32=0," ",SUM('Ward_Unit Collection'!AH32))</f>
        <v xml:space="preserve"> </v>
      </c>
      <c r="P32" s="40" t="str">
        <f>IF(Q32=0," ",SUM('Ward_Unit Collection'!AE32))</f>
        <v xml:space="preserve"> </v>
      </c>
      <c r="Q32" s="49">
        <f>SUM('Ward_Unit Collection'!AG32)</f>
        <v>0</v>
      </c>
    </row>
    <row r="33" spans="1:17" ht="12.75" customHeight="1" x14ac:dyDescent="0.2">
      <c r="A33" s="21"/>
      <c r="B33" s="751">
        <v>1.3</v>
      </c>
      <c r="C33" s="411" t="s">
        <v>180</v>
      </c>
      <c r="D33" s="412"/>
      <c r="E33" s="412"/>
      <c r="F33" s="412"/>
      <c r="G33" s="412"/>
      <c r="H33" s="412"/>
      <c r="I33" s="412"/>
      <c r="J33" s="412"/>
      <c r="K33" s="412"/>
      <c r="L33" s="412"/>
      <c r="M33" s="412"/>
      <c r="N33" s="540"/>
      <c r="O33" s="761"/>
      <c r="P33" s="762"/>
      <c r="Q33" s="763"/>
    </row>
    <row r="34" spans="1:17" ht="12.75" customHeight="1" x14ac:dyDescent="0.2">
      <c r="A34" s="21"/>
      <c r="B34" s="752"/>
      <c r="C34" s="541" t="str">
        <f>_xlfn.CONCAT('Ward_Unit Collection'!O33:O36,"; ",'Ward_Unit Collection'!P33:P36,"; ",'Ward_Unit Collection'!Q33:Q36,"; ",'Ward_Unit Collection'!R33:R36,"; ",'Ward_Unit Collection'!S33:S36,"; ",'Ward_Unit Collection'!T33:T36,"; ",'Ward_Unit Collection'!U33:U36,"; ",'Ward_Unit Collection'!V33:V36,"; ",'Ward_Unit Collection'!W33:W36,"; ",'Ward_Unit Collection'!X33:X36,"; ",'Ward_Unit Collection'!Y33:Y36,"; ",'Ward_Unit Collection'!Z33:Z36,"; ",'Ward_Unit Collection'!AA33:AA36,"; ",'Ward_Unit Collection'!AB33:AB36,"; ",'Ward_Unit Collection'!AC33:AC36)</f>
        <v xml:space="preserve">; ; ; ; ; ; ; ; ; ; ; ; ; ; </v>
      </c>
      <c r="D34" s="537"/>
      <c r="E34" s="537"/>
      <c r="F34" s="537"/>
      <c r="G34" s="537"/>
      <c r="H34" s="537"/>
      <c r="I34" s="537"/>
      <c r="J34" s="537"/>
      <c r="K34" s="537"/>
      <c r="L34" s="537"/>
      <c r="M34" s="537"/>
      <c r="N34" s="538"/>
      <c r="O34" s="764"/>
      <c r="P34" s="765"/>
      <c r="Q34" s="766"/>
    </row>
    <row r="35" spans="1:17" ht="12.75" customHeight="1" x14ac:dyDescent="0.2">
      <c r="A35" s="21"/>
      <c r="B35" s="752"/>
      <c r="C35" s="541"/>
      <c r="D35" s="537"/>
      <c r="E35" s="537"/>
      <c r="F35" s="537"/>
      <c r="G35" s="537"/>
      <c r="H35" s="537"/>
      <c r="I35" s="537"/>
      <c r="J35" s="537"/>
      <c r="K35" s="537"/>
      <c r="L35" s="537"/>
      <c r="M35" s="537"/>
      <c r="N35" s="538"/>
      <c r="O35" s="764"/>
      <c r="P35" s="765"/>
      <c r="Q35" s="766"/>
    </row>
    <row r="36" spans="1:17" ht="12.75" customHeight="1" x14ac:dyDescent="0.2">
      <c r="A36" s="21"/>
      <c r="B36" s="753"/>
      <c r="C36" s="542"/>
      <c r="D36" s="543"/>
      <c r="E36" s="543"/>
      <c r="F36" s="543"/>
      <c r="G36" s="543"/>
      <c r="H36" s="543"/>
      <c r="I36" s="543"/>
      <c r="J36" s="543"/>
      <c r="K36" s="543"/>
      <c r="L36" s="543"/>
      <c r="M36" s="543"/>
      <c r="N36" s="544"/>
      <c r="O36" s="767"/>
      <c r="P36" s="768"/>
      <c r="Q36" s="769"/>
    </row>
    <row r="37" spans="1:17" ht="12.75" customHeight="1" x14ac:dyDescent="0.2">
      <c r="A37" s="21"/>
      <c r="B37" s="751">
        <v>1.4</v>
      </c>
      <c r="C37" s="411" t="s">
        <v>181</v>
      </c>
      <c r="D37" s="412"/>
      <c r="E37" s="412"/>
      <c r="F37" s="412"/>
      <c r="G37" s="412"/>
      <c r="H37" s="412"/>
      <c r="I37" s="412"/>
      <c r="J37" s="412"/>
      <c r="K37" s="412"/>
      <c r="L37" s="412"/>
      <c r="M37" s="412"/>
      <c r="N37" s="540"/>
      <c r="O37" s="761"/>
      <c r="P37" s="762"/>
      <c r="Q37" s="763"/>
    </row>
    <row r="38" spans="1:17" ht="12.75" customHeight="1" x14ac:dyDescent="0.2">
      <c r="A38" s="21"/>
      <c r="B38" s="752"/>
      <c r="C38" s="541" t="str">
        <f>_xlfn.CONCAT('Ward_Unit Collection'!O37:O40,"; ",'Ward_Unit Collection'!P37:P40,"; ",'Ward_Unit Collection'!Q37:Q40,"; ",'Ward_Unit Collection'!R37:R40,"; ",'Ward_Unit Collection'!S37:S40,"; ",'Ward_Unit Collection'!T37:T40,"; ",'Ward_Unit Collection'!U37:U40,"; ",'Ward_Unit Collection'!V37:V40,"; ",'Ward_Unit Collection'!W37:W40,"; ",'Ward_Unit Collection'!X37:X40,"; ",'Ward_Unit Collection'!Y37:Y40,"; ",'Ward_Unit Collection'!Z37:Z40,"; ",'Ward_Unit Collection'!AA37:AA40,"; ",'Ward_Unit Collection'!AB37:AB40,"; ",'Ward_Unit Collection'!AC37:AC40)</f>
        <v xml:space="preserve">; ; ; ; ; ; ; ; ; ; ; ; ; ; </v>
      </c>
      <c r="D38" s="537"/>
      <c r="E38" s="537"/>
      <c r="F38" s="537"/>
      <c r="G38" s="537"/>
      <c r="H38" s="537"/>
      <c r="I38" s="537"/>
      <c r="J38" s="537"/>
      <c r="K38" s="537"/>
      <c r="L38" s="537"/>
      <c r="M38" s="537"/>
      <c r="N38" s="538"/>
      <c r="O38" s="764"/>
      <c r="P38" s="765"/>
      <c r="Q38" s="766"/>
    </row>
    <row r="39" spans="1:17" ht="12.75" customHeight="1" x14ac:dyDescent="0.2">
      <c r="A39" s="21"/>
      <c r="B39" s="752"/>
      <c r="C39" s="541"/>
      <c r="D39" s="537"/>
      <c r="E39" s="537"/>
      <c r="F39" s="537"/>
      <c r="G39" s="537"/>
      <c r="H39" s="537"/>
      <c r="I39" s="537"/>
      <c r="J39" s="537"/>
      <c r="K39" s="537"/>
      <c r="L39" s="537"/>
      <c r="M39" s="537"/>
      <c r="N39" s="538"/>
      <c r="O39" s="764"/>
      <c r="P39" s="765"/>
      <c r="Q39" s="766"/>
    </row>
    <row r="40" spans="1:17" ht="12.75" customHeight="1" thickBot="1" x14ac:dyDescent="0.25">
      <c r="A40" s="21"/>
      <c r="B40" s="777"/>
      <c r="C40" s="545"/>
      <c r="D40" s="546"/>
      <c r="E40" s="546"/>
      <c r="F40" s="546"/>
      <c r="G40" s="546"/>
      <c r="H40" s="546"/>
      <c r="I40" s="546"/>
      <c r="J40" s="546"/>
      <c r="K40" s="546"/>
      <c r="L40" s="546"/>
      <c r="M40" s="546"/>
      <c r="N40" s="547"/>
      <c r="O40" s="770"/>
      <c r="P40" s="771"/>
      <c r="Q40" s="772"/>
    </row>
    <row r="41" spans="1:17" ht="12.75" customHeight="1" x14ac:dyDescent="0.2">
      <c r="A41" s="21"/>
      <c r="B41" s="90">
        <v>2</v>
      </c>
      <c r="C41" s="678" t="s">
        <v>488</v>
      </c>
      <c r="D41" s="678"/>
      <c r="E41" s="678"/>
      <c r="F41" s="678"/>
      <c r="G41" s="678"/>
      <c r="H41" s="678"/>
      <c r="I41" s="678"/>
      <c r="J41" s="678"/>
      <c r="K41" s="678"/>
      <c r="L41" s="678"/>
      <c r="M41" s="678"/>
      <c r="N41" s="678"/>
      <c r="O41" s="93" t="str">
        <f>IF(Q41=0," ",SUM('Ward_Unit Collection'!AH41))</f>
        <v xml:space="preserve"> </v>
      </c>
      <c r="P41" s="94" t="str">
        <f>IF(Q41=0," ",SUM('Ward_Unit Collection'!AE41))</f>
        <v xml:space="preserve"> </v>
      </c>
      <c r="Q41" s="95">
        <f>SUM('Ward_Unit Collection'!AG41)</f>
        <v>0</v>
      </c>
    </row>
    <row r="42" spans="1:17" ht="12.75" customHeight="1" x14ac:dyDescent="0.2">
      <c r="A42" s="21"/>
      <c r="B42" s="780">
        <v>2.1</v>
      </c>
      <c r="C42" s="773" t="s">
        <v>489</v>
      </c>
      <c r="D42" s="773"/>
      <c r="E42" s="773"/>
      <c r="F42" s="773"/>
      <c r="G42" s="773"/>
      <c r="H42" s="773"/>
      <c r="I42" s="773"/>
      <c r="J42" s="773"/>
      <c r="K42" s="773"/>
      <c r="L42" s="773"/>
      <c r="M42" s="773"/>
      <c r="N42" s="458"/>
      <c r="O42" s="328" t="str">
        <f>IF(Q42=0," ",SUM('Ward_Unit Collection'!Q45))</f>
        <v xml:space="preserve"> </v>
      </c>
      <c r="P42" s="329" t="str">
        <f>IF(Q42=0," ",SUM('Ward_Unit Collection'!P45))</f>
        <v xml:space="preserve"> </v>
      </c>
      <c r="Q42" s="330">
        <f>SUM('Ward_Unit Collection'!AE42)</f>
        <v>0</v>
      </c>
    </row>
    <row r="43" spans="1:17" ht="12.75" customHeight="1" x14ac:dyDescent="0.2">
      <c r="A43" s="21"/>
      <c r="B43" s="781"/>
      <c r="C43" s="458" t="s">
        <v>490</v>
      </c>
      <c r="D43" s="754"/>
      <c r="E43" s="754"/>
      <c r="F43" s="754"/>
      <c r="G43" s="754"/>
      <c r="H43" s="754"/>
      <c r="I43" s="754"/>
      <c r="J43" s="754"/>
      <c r="K43" s="754"/>
      <c r="L43" s="754"/>
      <c r="M43" s="754"/>
      <c r="N43" s="754"/>
      <c r="O43" s="328" t="str">
        <f>IF(Q43=0," ",SUM('Ward_Unit Collection'!Q46))</f>
        <v xml:space="preserve"> </v>
      </c>
      <c r="P43" s="329" t="str">
        <f>IF(Q43=0," ",SUM('Ward_Unit Collection'!P46))</f>
        <v xml:space="preserve"> </v>
      </c>
      <c r="Q43" s="330">
        <f>SUM('Ward_Unit Collection'!AE42)</f>
        <v>0</v>
      </c>
    </row>
    <row r="44" spans="1:17" x14ac:dyDescent="0.2">
      <c r="A44" s="21"/>
      <c r="B44" s="781"/>
      <c r="C44" s="458" t="s">
        <v>491</v>
      </c>
      <c r="D44" s="754"/>
      <c r="E44" s="754"/>
      <c r="F44" s="754"/>
      <c r="G44" s="754"/>
      <c r="H44" s="754"/>
      <c r="I44" s="754"/>
      <c r="J44" s="754"/>
      <c r="K44" s="754"/>
      <c r="L44" s="754"/>
      <c r="M44" s="754"/>
      <c r="N44" s="754"/>
      <c r="O44" s="328" t="str">
        <f>IF(Q44=0," ",SUM('Ward_Unit Collection'!Q47))</f>
        <v xml:space="preserve"> </v>
      </c>
      <c r="P44" s="329" t="str">
        <f>IF(Q44=0," ",SUM('Ward_Unit Collection'!P47))</f>
        <v xml:space="preserve"> </v>
      </c>
      <c r="Q44" s="330">
        <f>SUM('Ward_Unit Collection'!AE42)</f>
        <v>0</v>
      </c>
    </row>
    <row r="45" spans="1:17" ht="12.75" customHeight="1" x14ac:dyDescent="0.2">
      <c r="A45" s="21"/>
      <c r="B45" s="781"/>
      <c r="C45" s="458" t="s">
        <v>492</v>
      </c>
      <c r="D45" s="754"/>
      <c r="E45" s="754"/>
      <c r="F45" s="754"/>
      <c r="G45" s="754"/>
      <c r="H45" s="754"/>
      <c r="I45" s="754"/>
      <c r="J45" s="754"/>
      <c r="K45" s="754"/>
      <c r="L45" s="754"/>
      <c r="M45" s="754"/>
      <c r="N45" s="754"/>
      <c r="O45" s="328" t="str">
        <f>IF(Q45=0," ",SUM('Ward_Unit Collection'!Q48))</f>
        <v xml:space="preserve"> </v>
      </c>
      <c r="P45" s="329" t="str">
        <f>IF(Q45=0," ",SUM('Ward_Unit Collection'!P48))</f>
        <v xml:space="preserve"> </v>
      </c>
      <c r="Q45" s="330">
        <f>SUM('Ward_Unit Collection'!AE42)</f>
        <v>0</v>
      </c>
    </row>
    <row r="46" spans="1:17" ht="12.75" customHeight="1" x14ac:dyDescent="0.2">
      <c r="A46" s="21"/>
      <c r="B46" s="781"/>
      <c r="C46" s="458" t="s">
        <v>497</v>
      </c>
      <c r="D46" s="754"/>
      <c r="E46" s="754"/>
      <c r="F46" s="754"/>
      <c r="G46" s="754"/>
      <c r="H46" s="754"/>
      <c r="I46" s="754"/>
      <c r="J46" s="754"/>
      <c r="K46" s="754"/>
      <c r="L46" s="754"/>
      <c r="M46" s="754"/>
      <c r="N46" s="754"/>
      <c r="O46" s="328" t="str">
        <f>IF(Q46=0," ",SUM('Ward_Unit Collection'!Q49))</f>
        <v xml:space="preserve"> </v>
      </c>
      <c r="P46" s="329" t="str">
        <f>IF(Q46=0," ",SUM('Ward_Unit Collection'!P49))</f>
        <v xml:space="preserve"> </v>
      </c>
      <c r="Q46" s="330">
        <f>SUM('Ward_Unit Collection'!AE42)</f>
        <v>0</v>
      </c>
    </row>
    <row r="47" spans="1:17" ht="12.75" customHeight="1" x14ac:dyDescent="0.2">
      <c r="A47" s="21"/>
      <c r="B47" s="781"/>
      <c r="C47" s="458" t="s">
        <v>493</v>
      </c>
      <c r="D47" s="754"/>
      <c r="E47" s="754"/>
      <c r="F47" s="754"/>
      <c r="G47" s="754"/>
      <c r="H47" s="754"/>
      <c r="I47" s="754"/>
      <c r="J47" s="754"/>
      <c r="K47" s="754"/>
      <c r="L47" s="754"/>
      <c r="M47" s="754"/>
      <c r="N47" s="754"/>
      <c r="O47" s="328" t="str">
        <f>IF(Q47=0," ",SUM('Ward_Unit Collection'!Q50))</f>
        <v xml:space="preserve"> </v>
      </c>
      <c r="P47" s="329" t="str">
        <f>IF(Q47=0," ",SUM('Ward_Unit Collection'!P50))</f>
        <v xml:space="preserve"> </v>
      </c>
      <c r="Q47" s="330">
        <f>SUM('Ward_Unit Collection'!AE42)</f>
        <v>0</v>
      </c>
    </row>
    <row r="48" spans="1:17" ht="25.5" customHeight="1" x14ac:dyDescent="0.2">
      <c r="A48" s="339"/>
      <c r="B48" s="782"/>
      <c r="C48" s="458" t="s">
        <v>494</v>
      </c>
      <c r="D48" s="754"/>
      <c r="E48" s="754"/>
      <c r="F48" s="754"/>
      <c r="G48" s="754"/>
      <c r="H48" s="754"/>
      <c r="I48" s="754"/>
      <c r="J48" s="754"/>
      <c r="K48" s="754"/>
      <c r="L48" s="754"/>
      <c r="M48" s="754"/>
      <c r="N48" s="754"/>
      <c r="O48" s="342" t="str">
        <f>IF(Q48=0," ",SUM('Ward_Unit Collection'!Q51))</f>
        <v xml:space="preserve"> </v>
      </c>
      <c r="P48" s="343" t="str">
        <f>IF(Q48=0," ",SUM('Ward_Unit Collection'!P51))</f>
        <v xml:space="preserve"> </v>
      </c>
      <c r="Q48" s="330">
        <f>SUM('Ward_Unit Collection'!AE42)</f>
        <v>0</v>
      </c>
    </row>
    <row r="49" spans="1:17" ht="25.5" customHeight="1" thickBot="1" x14ac:dyDescent="0.25">
      <c r="A49" s="21"/>
      <c r="B49" s="91">
        <v>2.2000000000000002</v>
      </c>
      <c r="C49" s="778" t="s">
        <v>541</v>
      </c>
      <c r="D49" s="778"/>
      <c r="E49" s="778"/>
      <c r="F49" s="778"/>
      <c r="G49" s="778"/>
      <c r="H49" s="778"/>
      <c r="I49" s="778"/>
      <c r="J49" s="778"/>
      <c r="K49" s="778"/>
      <c r="L49" s="778"/>
      <c r="M49" s="778"/>
      <c r="N49" s="778"/>
      <c r="O49" s="108" t="str">
        <f>IF(Q49=0," ",SUM('Ward_Unit Collection'!AH43))</f>
        <v xml:space="preserve"> </v>
      </c>
      <c r="P49" s="109" t="str">
        <f>IF(Q49=0," ",SUM('Ward_Unit Collection'!AE43))</f>
        <v xml:space="preserve"> </v>
      </c>
      <c r="Q49" s="110">
        <f>SUM('Ward_Unit Collection'!AG43)</f>
        <v>0</v>
      </c>
    </row>
    <row r="50" spans="1:17" x14ac:dyDescent="0.2">
      <c r="A50" s="21"/>
      <c r="B50" s="21"/>
      <c r="C50" s="21"/>
      <c r="D50" s="21"/>
      <c r="E50" s="21"/>
      <c r="F50" s="21"/>
      <c r="G50" s="21"/>
      <c r="H50" s="21"/>
      <c r="I50" s="21"/>
      <c r="J50" s="21"/>
      <c r="K50" s="21"/>
      <c r="L50" s="21"/>
      <c r="M50" s="21"/>
      <c r="N50" s="21"/>
      <c r="O50" s="21"/>
      <c r="P50" s="21"/>
      <c r="Q50" s="21"/>
    </row>
    <row r="51" spans="1:17" x14ac:dyDescent="0.2">
      <c r="A51" s="21"/>
      <c r="B51" s="779" t="s">
        <v>448</v>
      </c>
      <c r="C51" s="779"/>
      <c r="D51" s="779"/>
      <c r="E51" s="779"/>
      <c r="F51" s="779"/>
      <c r="G51" s="779"/>
      <c r="H51" s="779"/>
      <c r="I51" s="779"/>
      <c r="J51" s="779"/>
      <c r="K51" s="779"/>
      <c r="L51" s="779"/>
      <c r="M51" s="779"/>
      <c r="N51" s="779"/>
      <c r="O51" s="779"/>
      <c r="P51" s="779"/>
      <c r="Q51" s="779"/>
    </row>
    <row r="52" spans="1:17" x14ac:dyDescent="0.2">
      <c r="A52" s="21"/>
      <c r="B52" s="21"/>
      <c r="C52" s="21"/>
      <c r="D52" s="21"/>
      <c r="E52" s="21"/>
      <c r="F52" s="21"/>
      <c r="G52" s="21"/>
      <c r="H52" s="21"/>
      <c r="I52" s="21"/>
      <c r="J52" s="21"/>
      <c r="K52" s="21"/>
      <c r="L52" s="21"/>
      <c r="M52" s="21"/>
      <c r="N52" s="21"/>
      <c r="O52" s="21"/>
      <c r="P52" s="21"/>
      <c r="Q52" s="21"/>
    </row>
    <row r="53" spans="1:17" ht="13.5" thickBot="1" x14ac:dyDescent="0.25">
      <c r="A53" s="21"/>
      <c r="B53" s="21"/>
      <c r="C53" s="21"/>
      <c r="D53" s="21"/>
      <c r="E53" s="21"/>
      <c r="F53" s="21"/>
      <c r="G53" s="21"/>
      <c r="H53" s="21"/>
      <c r="I53" s="21"/>
      <c r="J53" s="21"/>
      <c r="K53" s="21"/>
      <c r="L53" s="21"/>
      <c r="M53" s="21"/>
      <c r="N53" s="21"/>
      <c r="O53" s="21"/>
      <c r="P53" s="21"/>
      <c r="Q53" s="21"/>
    </row>
    <row r="54" spans="1:17" s="1" customFormat="1" ht="27.75" customHeight="1" x14ac:dyDescent="0.25">
      <c r="A54" s="17"/>
      <c r="B54" s="525" t="s">
        <v>338</v>
      </c>
      <c r="C54" s="526"/>
      <c r="D54" s="526"/>
      <c r="E54" s="526"/>
      <c r="F54" s="526"/>
      <c r="G54" s="526"/>
      <c r="H54" s="526"/>
      <c r="I54" s="526"/>
      <c r="J54" s="526"/>
      <c r="K54" s="526"/>
      <c r="L54" s="526"/>
      <c r="M54" s="526"/>
      <c r="N54" s="526"/>
      <c r="O54" s="526"/>
      <c r="P54" s="526"/>
      <c r="Q54" s="527"/>
    </row>
    <row r="55" spans="1:17" s="1" customFormat="1" ht="66.75" customHeight="1" thickBot="1" x14ac:dyDescent="0.3">
      <c r="A55" s="316"/>
      <c r="B55" s="548" t="s">
        <v>564</v>
      </c>
      <c r="C55" s="549"/>
      <c r="D55" s="549"/>
      <c r="E55" s="549"/>
      <c r="F55" s="549"/>
      <c r="G55" s="549"/>
      <c r="H55" s="549"/>
      <c r="I55" s="549"/>
      <c r="J55" s="549"/>
      <c r="K55" s="549"/>
      <c r="L55" s="549"/>
      <c r="M55" s="549"/>
      <c r="N55" s="549"/>
      <c r="O55" s="549"/>
      <c r="P55" s="549"/>
      <c r="Q55" s="550"/>
    </row>
    <row r="56" spans="1:17" s="1" customFormat="1" x14ac:dyDescent="0.2">
      <c r="A56" s="17"/>
      <c r="B56" s="166"/>
      <c r="C56" s="21"/>
      <c r="D56" s="21"/>
      <c r="E56" s="21"/>
      <c r="F56" s="21"/>
      <c r="G56" s="21"/>
      <c r="H56" s="21"/>
      <c r="I56" s="21"/>
      <c r="J56" s="21"/>
      <c r="K56" s="21"/>
      <c r="L56" s="21"/>
      <c r="M56" s="21"/>
      <c r="N56" s="21"/>
      <c r="O56" s="159"/>
      <c r="P56" s="17"/>
      <c r="Q56" s="17"/>
    </row>
    <row r="57" spans="1:17" s="1" customFormat="1" x14ac:dyDescent="0.2">
      <c r="A57" s="17"/>
      <c r="B57" s="21"/>
      <c r="C57" s="21"/>
      <c r="D57" s="21"/>
      <c r="E57" s="21"/>
      <c r="F57" s="21"/>
      <c r="G57" s="21"/>
      <c r="H57" s="21"/>
      <c r="I57" s="21"/>
      <c r="J57" s="21"/>
      <c r="K57" s="21"/>
      <c r="L57" s="21"/>
      <c r="M57" s="21"/>
      <c r="N57" s="21"/>
      <c r="O57" s="159"/>
      <c r="P57" s="17"/>
      <c r="Q57" s="17"/>
    </row>
    <row r="58" spans="1:17" s="1" customFormat="1" x14ac:dyDescent="0.2">
      <c r="A58" s="17"/>
      <c r="B58" s="21"/>
      <c r="C58" s="21"/>
      <c r="D58" s="21"/>
      <c r="E58" s="21"/>
      <c r="F58" s="21"/>
      <c r="G58" s="21"/>
      <c r="H58" s="21"/>
      <c r="I58" s="21"/>
      <c r="J58" s="21"/>
      <c r="K58" s="21"/>
      <c r="L58" s="21"/>
      <c r="M58" s="21"/>
      <c r="N58" s="21"/>
      <c r="O58" s="159"/>
      <c r="P58" s="17"/>
      <c r="Q58" s="17"/>
    </row>
    <row r="59" spans="1:17" s="1" customFormat="1" x14ac:dyDescent="0.25">
      <c r="A59" s="17"/>
      <c r="B59" s="539" t="s">
        <v>280</v>
      </c>
      <c r="C59" s="539"/>
      <c r="D59" s="539"/>
      <c r="E59" s="539"/>
      <c r="F59" s="539"/>
      <c r="G59" s="539"/>
      <c r="H59" s="539"/>
      <c r="I59" s="539"/>
      <c r="J59" s="539"/>
      <c r="K59" s="539"/>
      <c r="L59" s="539"/>
      <c r="M59" s="539"/>
      <c r="N59" s="539"/>
      <c r="O59" s="539"/>
      <c r="P59" s="539"/>
      <c r="Q59" s="539"/>
    </row>
    <row r="60" spans="1:17" s="1" customFormat="1" x14ac:dyDescent="0.2">
      <c r="A60" s="17"/>
      <c r="B60" s="21"/>
      <c r="C60" s="21"/>
      <c r="D60" s="21"/>
      <c r="E60" s="21"/>
      <c r="F60" s="21"/>
      <c r="G60" s="21"/>
      <c r="H60" s="21"/>
      <c r="I60" s="21"/>
      <c r="J60" s="21"/>
      <c r="K60" s="21"/>
      <c r="L60" s="21"/>
      <c r="M60" s="21"/>
      <c r="N60" s="21"/>
      <c r="O60" s="159"/>
      <c r="P60" s="17"/>
      <c r="Q60" s="17"/>
    </row>
    <row r="61" spans="1:17" s="1" customFormat="1" x14ac:dyDescent="0.2">
      <c r="A61" s="17"/>
      <c r="B61" s="21"/>
      <c r="C61" s="21"/>
      <c r="D61" s="21"/>
      <c r="E61" s="21"/>
      <c r="F61" s="21"/>
      <c r="G61" s="21"/>
      <c r="H61" s="21"/>
      <c r="I61" s="21"/>
      <c r="J61" s="21"/>
      <c r="K61" s="21"/>
      <c r="L61" s="21"/>
      <c r="M61" s="21"/>
      <c r="N61" s="21"/>
      <c r="O61" s="159"/>
      <c r="P61" s="17"/>
      <c r="Q61" s="17"/>
    </row>
    <row r="62" spans="1:17" s="1" customFormat="1" x14ac:dyDescent="0.2">
      <c r="A62" s="17"/>
      <c r="B62" s="21"/>
      <c r="C62" s="21"/>
      <c r="D62" s="21"/>
      <c r="E62" s="21"/>
      <c r="F62" s="21"/>
      <c r="G62" s="21"/>
      <c r="H62" s="21"/>
      <c r="I62" s="21"/>
      <c r="J62" s="21"/>
      <c r="K62" s="21"/>
      <c r="L62" s="21"/>
      <c r="M62" s="21"/>
      <c r="N62" s="21"/>
      <c r="O62" s="159"/>
      <c r="P62" s="17"/>
      <c r="Q62" s="17"/>
    </row>
    <row r="63" spans="1:17" s="1" customFormat="1" x14ac:dyDescent="0.2">
      <c r="A63" s="17"/>
      <c r="B63" s="21"/>
      <c r="C63" s="21"/>
      <c r="D63" s="21"/>
      <c r="E63" s="21"/>
      <c r="F63" s="21"/>
      <c r="G63" s="21"/>
      <c r="H63" s="21"/>
      <c r="I63" s="21"/>
      <c r="J63" s="21"/>
      <c r="K63" s="21"/>
      <c r="L63" s="21"/>
      <c r="M63" s="21"/>
      <c r="N63" s="21"/>
      <c r="O63" s="159"/>
      <c r="P63" s="17"/>
      <c r="Q63" s="17"/>
    </row>
    <row r="64" spans="1:17" s="1" customFormat="1" ht="105" customHeight="1" x14ac:dyDescent="0.25">
      <c r="A64" s="17"/>
      <c r="B64" s="509" t="s">
        <v>563</v>
      </c>
      <c r="C64" s="509"/>
      <c r="D64" s="509"/>
      <c r="E64" s="509"/>
      <c r="F64" s="509"/>
      <c r="G64" s="509"/>
      <c r="H64" s="509"/>
      <c r="I64" s="509"/>
      <c r="J64" s="509"/>
      <c r="K64" s="509"/>
      <c r="L64" s="509"/>
      <c r="M64" s="509"/>
      <c r="N64" s="509"/>
      <c r="O64" s="509"/>
      <c r="P64" s="509"/>
      <c r="Q64" s="509"/>
    </row>
  </sheetData>
  <mergeCells count="40">
    <mergeCell ref="B59:Q59"/>
    <mergeCell ref="C49:N49"/>
    <mergeCell ref="C46:N46"/>
    <mergeCell ref="C47:N47"/>
    <mergeCell ref="C45:N45"/>
    <mergeCell ref="B55:Q55"/>
    <mergeCell ref="B51:Q51"/>
    <mergeCell ref="B42:B48"/>
    <mergeCell ref="C48:N48"/>
    <mergeCell ref="C44:N44"/>
    <mergeCell ref="B64:Q64"/>
    <mergeCell ref="N19:Q19"/>
    <mergeCell ref="I19:M19"/>
    <mergeCell ref="B19:H19"/>
    <mergeCell ref="B20:H20"/>
    <mergeCell ref="I20:M20"/>
    <mergeCell ref="N20:Q20"/>
    <mergeCell ref="O28:Q31"/>
    <mergeCell ref="O33:Q36"/>
    <mergeCell ref="O37:Q40"/>
    <mergeCell ref="C42:N42"/>
    <mergeCell ref="B24:Q24"/>
    <mergeCell ref="C27:N27"/>
    <mergeCell ref="B26:N26"/>
    <mergeCell ref="B37:B40"/>
    <mergeCell ref="B33:B36"/>
    <mergeCell ref="B22:Q22"/>
    <mergeCell ref="B21:D21"/>
    <mergeCell ref="E21:Q21"/>
    <mergeCell ref="B54:Q54"/>
    <mergeCell ref="B28:B31"/>
    <mergeCell ref="C38:N40"/>
    <mergeCell ref="C41:N41"/>
    <mergeCell ref="C43:N43"/>
    <mergeCell ref="C28:N28"/>
    <mergeCell ref="C29:N31"/>
    <mergeCell ref="C33:N33"/>
    <mergeCell ref="C34:N36"/>
    <mergeCell ref="C37:N37"/>
    <mergeCell ref="C32:N32"/>
  </mergeCells>
  <pageMargins left="0.39370078740157483" right="0.39370078740157483" top="0.39370078740157483" bottom="0.70866141732283472" header="0.31496062992125984" footer="0"/>
  <pageSetup paperSize="9" scale="72" fitToHeight="0" orientation="portrait" r:id="rId1"/>
  <headerFooter>
    <oddFooter>&amp;LNSQHS Standards Edition 2 Version 1.0 - Standard 8 Recognising and Responding
to Acute Deterioration
Page &amp;P of &amp;N&amp;CPrinted copies are uncontrolled&amp;R&amp;G</oddFooter>
  </headerFooter>
  <ignoredErrors>
    <ignoredError sqref="C29 C34 C38" formulaRange="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Q100"/>
  <sheetViews>
    <sheetView zoomScaleNormal="100" workbookViewId="0"/>
  </sheetViews>
  <sheetFormatPr defaultColWidth="9.140625" defaultRowHeight="12.75" x14ac:dyDescent="0.2"/>
  <cols>
    <col min="1" max="1" width="2.7109375" style="4" customWidth="1"/>
    <col min="2" max="2" width="7.85546875" style="4" customWidth="1"/>
    <col min="3" max="3" width="6.85546875" style="4" customWidth="1"/>
    <col min="4" max="4" width="6.5703125" style="4" customWidth="1"/>
    <col min="5" max="5" width="5.85546875" style="4" customWidth="1"/>
    <col min="6" max="7" width="7.28515625" style="4" customWidth="1"/>
    <col min="8" max="8" width="7.7109375" style="4" customWidth="1"/>
    <col min="9" max="9" width="6.42578125" style="4" customWidth="1"/>
    <col min="10" max="10" width="5.85546875" style="4" customWidth="1"/>
    <col min="11" max="11" width="6.5703125" style="4" customWidth="1"/>
    <col min="12" max="12" width="6.85546875" style="4" customWidth="1"/>
    <col min="13" max="13" width="8.28515625" style="4" customWidth="1"/>
    <col min="14" max="14" width="7.42578125" style="4" customWidth="1"/>
    <col min="15" max="15" width="13.140625" style="4" customWidth="1"/>
    <col min="16" max="16" width="11.5703125" style="6" customWidth="1"/>
    <col min="17" max="17" width="15.5703125" style="4" customWidth="1"/>
    <col min="18" max="16384" width="9.140625" style="4"/>
  </cols>
  <sheetData>
    <row r="1" spans="1:17" s="38" customFormat="1" x14ac:dyDescent="0.25">
      <c r="A1" s="17"/>
      <c r="B1" s="16"/>
      <c r="C1" s="17"/>
      <c r="D1" s="17"/>
      <c r="E1" s="17"/>
      <c r="F1" s="17"/>
      <c r="G1" s="17"/>
      <c r="H1" s="17"/>
      <c r="I1" s="17"/>
      <c r="J1" s="17"/>
      <c r="K1" s="17"/>
      <c r="L1" s="17"/>
      <c r="M1" s="17"/>
      <c r="N1" s="17"/>
      <c r="O1" s="17"/>
      <c r="P1" s="17"/>
      <c r="Q1" s="17"/>
    </row>
    <row r="2" spans="1:17" s="38" customFormat="1" x14ac:dyDescent="0.25">
      <c r="A2" s="17"/>
      <c r="B2" s="16"/>
      <c r="C2" s="17"/>
      <c r="D2" s="17"/>
      <c r="E2" s="17"/>
      <c r="F2" s="17"/>
      <c r="G2" s="17"/>
      <c r="H2" s="17"/>
      <c r="I2" s="17"/>
      <c r="J2" s="17"/>
      <c r="K2" s="17"/>
      <c r="L2" s="17"/>
      <c r="M2" s="17"/>
      <c r="N2" s="17"/>
      <c r="O2" s="17"/>
      <c r="P2" s="17"/>
      <c r="Q2" s="17"/>
    </row>
    <row r="3" spans="1:17" s="38" customFormat="1" x14ac:dyDescent="0.25">
      <c r="A3" s="17"/>
      <c r="B3" s="16"/>
      <c r="C3" s="17"/>
      <c r="D3" s="17"/>
      <c r="E3" s="17"/>
      <c r="F3" s="17"/>
      <c r="G3" s="17"/>
      <c r="H3" s="17"/>
      <c r="I3" s="17"/>
      <c r="J3" s="17"/>
      <c r="K3" s="17"/>
      <c r="L3" s="17"/>
      <c r="M3" s="17"/>
      <c r="N3" s="17"/>
      <c r="O3" s="17"/>
      <c r="P3" s="17"/>
      <c r="Q3" s="17"/>
    </row>
    <row r="4" spans="1:17" s="38" customFormat="1" x14ac:dyDescent="0.25">
      <c r="A4" s="17"/>
      <c r="B4" s="16"/>
      <c r="C4" s="17"/>
      <c r="D4" s="17"/>
      <c r="E4" s="17"/>
      <c r="F4" s="17"/>
      <c r="G4" s="17"/>
      <c r="H4" s="17"/>
      <c r="I4" s="17"/>
      <c r="J4" s="17"/>
      <c r="K4" s="17"/>
      <c r="L4" s="17"/>
      <c r="M4" s="17"/>
      <c r="N4" s="17"/>
      <c r="O4" s="17"/>
      <c r="P4" s="17"/>
      <c r="Q4" s="17"/>
    </row>
    <row r="5" spans="1:17" s="38" customFormat="1" x14ac:dyDescent="0.25">
      <c r="A5" s="17"/>
      <c r="B5" s="16"/>
      <c r="C5" s="17"/>
      <c r="D5" s="17"/>
      <c r="E5" s="17"/>
      <c r="F5" s="17"/>
      <c r="G5" s="17"/>
      <c r="H5" s="17"/>
      <c r="I5" s="17"/>
      <c r="J5" s="17"/>
      <c r="K5" s="17"/>
      <c r="L5" s="17"/>
      <c r="M5" s="17"/>
      <c r="N5" s="17"/>
      <c r="O5" s="17"/>
      <c r="P5" s="17"/>
      <c r="Q5" s="17"/>
    </row>
    <row r="6" spans="1:17" s="38" customFormat="1" x14ac:dyDescent="0.25">
      <c r="A6" s="17"/>
      <c r="B6" s="16"/>
      <c r="C6" s="17"/>
      <c r="D6" s="17"/>
      <c r="E6" s="17"/>
      <c r="F6" s="17"/>
      <c r="G6" s="17"/>
      <c r="H6" s="17"/>
      <c r="I6" s="17"/>
      <c r="J6" s="17"/>
      <c r="K6" s="17"/>
      <c r="L6" s="17"/>
      <c r="M6" s="17"/>
      <c r="N6" s="17"/>
      <c r="O6" s="17"/>
      <c r="P6" s="17"/>
      <c r="Q6" s="17"/>
    </row>
    <row r="7" spans="1:17" s="38" customFormat="1" x14ac:dyDescent="0.25">
      <c r="A7" s="17"/>
      <c r="B7" s="16"/>
      <c r="C7" s="17"/>
      <c r="D7" s="17"/>
      <c r="E7" s="17"/>
      <c r="F7" s="17"/>
      <c r="G7" s="17"/>
      <c r="H7" s="17"/>
      <c r="I7" s="17"/>
      <c r="J7" s="17"/>
      <c r="K7" s="17"/>
      <c r="L7" s="17"/>
      <c r="M7" s="17"/>
      <c r="N7" s="17"/>
      <c r="O7" s="17"/>
      <c r="P7" s="17"/>
      <c r="Q7" s="17"/>
    </row>
    <row r="8" spans="1:17" s="38" customFormat="1" x14ac:dyDescent="0.25">
      <c r="A8" s="17"/>
      <c r="B8" s="16"/>
      <c r="C8" s="17"/>
      <c r="D8" s="17"/>
      <c r="E8" s="17"/>
      <c r="F8" s="17"/>
      <c r="G8" s="17"/>
      <c r="H8" s="17"/>
      <c r="I8" s="17"/>
      <c r="J8" s="17"/>
      <c r="K8" s="17"/>
      <c r="L8" s="17"/>
      <c r="M8" s="17"/>
      <c r="N8" s="17"/>
      <c r="O8" s="17"/>
      <c r="P8" s="17"/>
      <c r="Q8" s="17"/>
    </row>
    <row r="9" spans="1:17" s="38" customFormat="1" x14ac:dyDescent="0.25">
      <c r="A9" s="17"/>
      <c r="B9" s="16"/>
      <c r="C9" s="17"/>
      <c r="D9" s="17"/>
      <c r="E9" s="17"/>
      <c r="F9" s="17"/>
      <c r="G9" s="17"/>
      <c r="H9" s="17"/>
      <c r="I9" s="17"/>
      <c r="J9" s="17"/>
      <c r="K9" s="17"/>
      <c r="L9" s="17"/>
      <c r="M9" s="17"/>
      <c r="N9" s="17"/>
      <c r="O9" s="17"/>
      <c r="P9" s="17"/>
      <c r="Q9" s="17"/>
    </row>
    <row r="10" spans="1:17" s="38" customFormat="1" x14ac:dyDescent="0.25">
      <c r="A10" s="17"/>
      <c r="B10" s="16"/>
      <c r="C10" s="17"/>
      <c r="D10" s="17"/>
      <c r="E10" s="17"/>
      <c r="F10" s="17"/>
      <c r="G10" s="17"/>
      <c r="H10" s="17"/>
      <c r="I10" s="17"/>
      <c r="J10" s="17"/>
      <c r="K10" s="17"/>
      <c r="L10" s="17"/>
      <c r="M10" s="17"/>
      <c r="N10" s="17"/>
      <c r="O10" s="17"/>
      <c r="P10" s="17"/>
      <c r="Q10" s="17"/>
    </row>
    <row r="11" spans="1:17" s="38" customFormat="1" x14ac:dyDescent="0.25">
      <c r="A11" s="17"/>
      <c r="B11" s="16"/>
      <c r="C11" s="17"/>
      <c r="D11" s="17"/>
      <c r="E11" s="17"/>
      <c r="F11" s="17"/>
      <c r="G11" s="17"/>
      <c r="H11" s="17"/>
      <c r="I11" s="17"/>
      <c r="J11" s="17"/>
      <c r="K11" s="17"/>
      <c r="L11" s="17"/>
      <c r="M11" s="17"/>
      <c r="N11" s="17"/>
      <c r="O11" s="17"/>
      <c r="P11" s="17"/>
      <c r="Q11" s="17"/>
    </row>
    <row r="12" spans="1:17" s="38" customFormat="1" ht="25.5" x14ac:dyDescent="0.25">
      <c r="A12" s="17"/>
      <c r="B12" s="19"/>
      <c r="C12" s="17"/>
      <c r="D12" s="17"/>
      <c r="E12" s="17"/>
      <c r="F12" s="17"/>
      <c r="G12" s="17"/>
      <c r="H12" s="17"/>
      <c r="I12" s="17"/>
      <c r="J12" s="17"/>
      <c r="K12" s="17"/>
      <c r="L12" s="17"/>
      <c r="M12" s="17"/>
      <c r="N12" s="17"/>
      <c r="O12" s="17"/>
      <c r="P12" s="17"/>
      <c r="Q12" s="17"/>
    </row>
    <row r="13" spans="1:17" s="38" customFormat="1" ht="25.5" x14ac:dyDescent="0.25">
      <c r="A13" s="17"/>
      <c r="B13" s="19"/>
      <c r="C13" s="17"/>
      <c r="D13" s="17"/>
      <c r="E13" s="17"/>
      <c r="F13" s="17"/>
      <c r="G13" s="17"/>
      <c r="H13" s="17"/>
      <c r="I13" s="17"/>
      <c r="J13" s="17"/>
      <c r="K13" s="17"/>
      <c r="L13" s="17"/>
      <c r="M13" s="17"/>
      <c r="N13" s="17"/>
      <c r="O13" s="17"/>
      <c r="P13" s="17"/>
      <c r="Q13" s="17"/>
    </row>
    <row r="14" spans="1:17" s="38" customFormat="1" ht="15" x14ac:dyDescent="0.25">
      <c r="A14" s="17"/>
      <c r="B14" s="20"/>
      <c r="C14" s="17"/>
      <c r="D14" s="17"/>
      <c r="E14" s="17"/>
      <c r="F14" s="17"/>
      <c r="G14" s="17"/>
      <c r="H14" s="17"/>
      <c r="I14" s="17"/>
      <c r="J14" s="17"/>
      <c r="K14" s="17"/>
      <c r="L14" s="17"/>
      <c r="M14" s="17"/>
      <c r="N14" s="17"/>
      <c r="O14" s="17"/>
      <c r="P14" s="17"/>
      <c r="Q14" s="17"/>
    </row>
    <row r="15" spans="1:17" s="38" customFormat="1" x14ac:dyDescent="0.25">
      <c r="A15" s="17"/>
      <c r="B15" s="16"/>
      <c r="C15" s="17"/>
      <c r="D15" s="17"/>
      <c r="E15" s="17"/>
      <c r="F15" s="17"/>
      <c r="G15" s="17"/>
      <c r="H15" s="17"/>
      <c r="I15" s="17"/>
      <c r="J15" s="17"/>
      <c r="K15" s="17"/>
      <c r="L15" s="17"/>
      <c r="M15" s="17"/>
      <c r="N15" s="17"/>
      <c r="O15" s="17"/>
      <c r="P15" s="17"/>
      <c r="Q15" s="17"/>
    </row>
    <row r="16" spans="1:17" s="38" customFormat="1" x14ac:dyDescent="0.25">
      <c r="A16" s="17"/>
      <c r="B16" s="16"/>
      <c r="C16" s="17"/>
      <c r="D16" s="17"/>
      <c r="E16" s="17"/>
      <c r="F16" s="17"/>
      <c r="G16" s="17"/>
      <c r="H16" s="17"/>
      <c r="I16" s="17"/>
      <c r="J16" s="17"/>
      <c r="K16" s="17"/>
      <c r="L16" s="17"/>
      <c r="M16" s="17"/>
      <c r="N16" s="17"/>
      <c r="O16" s="17"/>
      <c r="P16" s="17"/>
      <c r="Q16" s="17"/>
    </row>
    <row r="17" spans="1:17" s="38" customFormat="1" ht="13.5" thickBot="1" x14ac:dyDescent="0.3">
      <c r="A17" s="17"/>
      <c r="B17" s="16"/>
      <c r="C17" s="17"/>
      <c r="D17" s="17"/>
      <c r="E17" s="17"/>
      <c r="F17" s="17"/>
      <c r="G17" s="17"/>
      <c r="H17" s="17"/>
      <c r="I17" s="17"/>
      <c r="J17" s="17"/>
      <c r="K17" s="17"/>
      <c r="L17" s="17"/>
      <c r="M17" s="17"/>
      <c r="N17" s="17"/>
      <c r="O17" s="17"/>
      <c r="P17" s="17"/>
      <c r="Q17" s="17"/>
    </row>
    <row r="18" spans="1:17" x14ac:dyDescent="0.2">
      <c r="A18" s="21"/>
      <c r="B18" s="755" t="s">
        <v>0</v>
      </c>
      <c r="C18" s="756"/>
      <c r="D18" s="756"/>
      <c r="E18" s="756"/>
      <c r="F18" s="756"/>
      <c r="G18" s="756"/>
      <c r="H18" s="757"/>
      <c r="I18" s="755" t="s">
        <v>1</v>
      </c>
      <c r="J18" s="756"/>
      <c r="K18" s="756"/>
      <c r="L18" s="756"/>
      <c r="M18" s="757"/>
      <c r="N18" s="755" t="s">
        <v>2</v>
      </c>
      <c r="O18" s="756"/>
      <c r="P18" s="756"/>
      <c r="Q18" s="757"/>
    </row>
    <row r="19" spans="1:17" ht="13.5" thickBot="1" x14ac:dyDescent="0.25">
      <c r="A19" s="21"/>
      <c r="B19" s="758" t="str">
        <f>_xlfn.CONCAT('Patient Collection'!B17:G17)</f>
        <v/>
      </c>
      <c r="C19" s="759"/>
      <c r="D19" s="759"/>
      <c r="E19" s="759"/>
      <c r="F19" s="759"/>
      <c r="G19" s="759"/>
      <c r="H19" s="760"/>
      <c r="I19" s="758" t="str">
        <f>_xlfn.CONCAT('Patient Collection'!H17:K17)</f>
        <v/>
      </c>
      <c r="J19" s="759"/>
      <c r="K19" s="759"/>
      <c r="L19" s="759"/>
      <c r="M19" s="760"/>
      <c r="N19" s="758" t="str">
        <f>_xlfn.CONCAT('Patient Collection'!L17:N17)</f>
        <v/>
      </c>
      <c r="O19" s="759"/>
      <c r="P19" s="759"/>
      <c r="Q19" s="760"/>
    </row>
    <row r="20" spans="1:17" x14ac:dyDescent="0.2">
      <c r="A20" s="21"/>
      <c r="B20" s="519" t="s">
        <v>418</v>
      </c>
      <c r="C20" s="520"/>
      <c r="D20" s="520"/>
      <c r="E20" s="520"/>
      <c r="F20" s="520"/>
      <c r="G20" s="520"/>
      <c r="H20" s="749"/>
      <c r="I20" s="749"/>
      <c r="J20" s="749"/>
      <c r="K20" s="749"/>
      <c r="L20" s="749"/>
      <c r="M20" s="749"/>
      <c r="N20" s="749"/>
      <c r="O20" s="749"/>
      <c r="P20" s="749"/>
      <c r="Q20" s="750"/>
    </row>
    <row r="21" spans="1:17" ht="13.5" thickBot="1" x14ac:dyDescent="0.25">
      <c r="A21" s="21"/>
      <c r="B21" s="746" t="str">
        <f>_xlfn.CONCAT('Patient Collection'!B19:N19)</f>
        <v/>
      </c>
      <c r="C21" s="747"/>
      <c r="D21" s="747"/>
      <c r="E21" s="747"/>
      <c r="F21" s="747"/>
      <c r="G21" s="747"/>
      <c r="H21" s="747"/>
      <c r="I21" s="747"/>
      <c r="J21" s="747"/>
      <c r="K21" s="747"/>
      <c r="L21" s="747"/>
      <c r="M21" s="747"/>
      <c r="N21" s="747"/>
      <c r="O21" s="747"/>
      <c r="P21" s="747"/>
      <c r="Q21" s="748"/>
    </row>
    <row r="22" spans="1:17" ht="13.5" thickBot="1" x14ac:dyDescent="0.25">
      <c r="A22" s="21"/>
      <c r="B22" s="21"/>
      <c r="C22" s="21"/>
      <c r="D22" s="21"/>
      <c r="E22" s="21"/>
      <c r="F22" s="21"/>
      <c r="G22" s="21"/>
      <c r="H22" s="21"/>
      <c r="I22" s="21"/>
      <c r="J22" s="21"/>
      <c r="K22" s="21"/>
      <c r="L22" s="21"/>
      <c r="M22" s="21"/>
      <c r="N22" s="21"/>
      <c r="O22" s="21"/>
      <c r="P22" s="61"/>
      <c r="Q22" s="21"/>
    </row>
    <row r="23" spans="1:17" ht="13.5" thickBot="1" x14ac:dyDescent="0.25">
      <c r="A23" s="21"/>
      <c r="B23" s="554" t="s">
        <v>26</v>
      </c>
      <c r="C23" s="555"/>
      <c r="D23" s="555"/>
      <c r="E23" s="555"/>
      <c r="F23" s="555"/>
      <c r="G23" s="555"/>
      <c r="H23" s="555"/>
      <c r="I23" s="555"/>
      <c r="J23" s="555"/>
      <c r="K23" s="555"/>
      <c r="L23" s="555"/>
      <c r="M23" s="555"/>
      <c r="N23" s="555"/>
      <c r="O23" s="555"/>
      <c r="P23" s="555"/>
      <c r="Q23" s="556"/>
    </row>
    <row r="24" spans="1:17" ht="13.5" thickBot="1" x14ac:dyDescent="0.25">
      <c r="A24" s="21"/>
      <c r="B24" s="21"/>
      <c r="C24" s="21"/>
      <c r="D24" s="21"/>
      <c r="E24" s="21"/>
      <c r="F24" s="21"/>
      <c r="G24" s="21"/>
      <c r="H24" s="21"/>
      <c r="I24" s="21"/>
      <c r="J24" s="21"/>
      <c r="K24" s="21"/>
      <c r="L24" s="21"/>
      <c r="M24" s="21"/>
      <c r="N24" s="21"/>
      <c r="O24" s="21"/>
      <c r="P24" s="61"/>
      <c r="Q24" s="21"/>
    </row>
    <row r="25" spans="1:17" ht="26.25" thickBot="1" x14ac:dyDescent="0.25">
      <c r="A25" s="21"/>
      <c r="B25" s="790" t="s">
        <v>18</v>
      </c>
      <c r="C25" s="791"/>
      <c r="D25" s="791"/>
      <c r="E25" s="791"/>
      <c r="F25" s="791"/>
      <c r="G25" s="791"/>
      <c r="H25" s="791"/>
      <c r="I25" s="791"/>
      <c r="J25" s="791"/>
      <c r="K25" s="791"/>
      <c r="L25" s="791"/>
      <c r="M25" s="791"/>
      <c r="N25" s="791"/>
      <c r="O25" s="76" t="s">
        <v>21</v>
      </c>
      <c r="P25" s="77" t="s">
        <v>23</v>
      </c>
      <c r="Q25" s="78" t="s">
        <v>22</v>
      </c>
    </row>
    <row r="26" spans="1:17" ht="12.75" customHeight="1" x14ac:dyDescent="0.2">
      <c r="A26" s="21"/>
      <c r="B26" s="11">
        <v>1</v>
      </c>
      <c r="C26" s="674" t="s">
        <v>164</v>
      </c>
      <c r="D26" s="674"/>
      <c r="E26" s="674"/>
      <c r="F26" s="674"/>
      <c r="G26" s="674"/>
      <c r="H26" s="674"/>
      <c r="I26" s="674"/>
      <c r="J26" s="674"/>
      <c r="K26" s="674"/>
      <c r="L26" s="674"/>
      <c r="M26" s="674"/>
      <c r="N26" s="674"/>
      <c r="O26" s="50" t="str">
        <f>IF(Q26=0," ",SUM('Patient Collection'!AM29))</f>
        <v xml:space="preserve"> </v>
      </c>
      <c r="P26" s="51" t="str">
        <f>IF(Q26=0," ",SUM('Patient Collection'!AJ29))</f>
        <v xml:space="preserve"> </v>
      </c>
      <c r="Q26" s="55">
        <f>SUM('Patient Collection'!AL29)</f>
        <v>0</v>
      </c>
    </row>
    <row r="27" spans="1:17" ht="12.75" customHeight="1" x14ac:dyDescent="0.2">
      <c r="A27" s="21"/>
      <c r="B27" s="63">
        <v>1.1000000000000001</v>
      </c>
      <c r="C27" s="494" t="s">
        <v>475</v>
      </c>
      <c r="D27" s="789"/>
      <c r="E27" s="789"/>
      <c r="F27" s="789"/>
      <c r="G27" s="789"/>
      <c r="H27" s="789"/>
      <c r="I27" s="789"/>
      <c r="J27" s="789"/>
      <c r="K27" s="789"/>
      <c r="L27" s="789"/>
      <c r="M27" s="789"/>
      <c r="N27" s="789"/>
      <c r="O27" s="319" t="str">
        <f>IF(Q27=0," ",SUM('Patient Collection'!Q95))</f>
        <v xml:space="preserve"> </v>
      </c>
      <c r="P27" s="320" t="str">
        <f>IF(Q27=0," ",SUM('Patient Collection'!P95))</f>
        <v xml:space="preserve"> </v>
      </c>
      <c r="Q27" s="321">
        <f>SUM('Patient Collection'!AJ31)</f>
        <v>0</v>
      </c>
    </row>
    <row r="28" spans="1:17" ht="12.75" customHeight="1" x14ac:dyDescent="0.2">
      <c r="A28" s="21"/>
      <c r="B28" s="63"/>
      <c r="C28" s="494" t="s">
        <v>476</v>
      </c>
      <c r="D28" s="789"/>
      <c r="E28" s="789"/>
      <c r="F28" s="789"/>
      <c r="G28" s="789"/>
      <c r="H28" s="789"/>
      <c r="I28" s="789"/>
      <c r="J28" s="789"/>
      <c r="K28" s="789"/>
      <c r="L28" s="789"/>
      <c r="M28" s="789"/>
      <c r="N28" s="789"/>
      <c r="O28" s="319" t="str">
        <f>IF(Q28=0," ",SUM('Patient Collection'!Q96))</f>
        <v xml:space="preserve"> </v>
      </c>
      <c r="P28" s="320" t="str">
        <f>IF(Q28=0," ",SUM('Patient Collection'!P96))</f>
        <v xml:space="preserve"> </v>
      </c>
      <c r="Q28" s="321">
        <f>SUM('Patient Collection'!AJ31)</f>
        <v>0</v>
      </c>
    </row>
    <row r="29" spans="1:17" ht="12.75" customHeight="1" x14ac:dyDescent="0.2">
      <c r="A29" s="21"/>
      <c r="B29" s="63"/>
      <c r="C29" s="494" t="s">
        <v>477</v>
      </c>
      <c r="D29" s="789"/>
      <c r="E29" s="789"/>
      <c r="F29" s="789"/>
      <c r="G29" s="789"/>
      <c r="H29" s="789"/>
      <c r="I29" s="789"/>
      <c r="J29" s="789"/>
      <c r="K29" s="789"/>
      <c r="L29" s="789"/>
      <c r="M29" s="789"/>
      <c r="N29" s="789"/>
      <c r="O29" s="319" t="str">
        <f>IF(Q29=0," ",SUM('Patient Collection'!Q97))</f>
        <v xml:space="preserve"> </v>
      </c>
      <c r="P29" s="320" t="str">
        <f>IF(Q29=0," ",SUM('Patient Collection'!P97))</f>
        <v xml:space="preserve"> </v>
      </c>
      <c r="Q29" s="321">
        <f>SUM('Patient Collection'!AJ31)</f>
        <v>0</v>
      </c>
    </row>
    <row r="30" spans="1:17" ht="12.75" customHeight="1" x14ac:dyDescent="0.2">
      <c r="A30" s="339"/>
      <c r="B30" s="340"/>
      <c r="C30" s="494" t="s">
        <v>512</v>
      </c>
      <c r="D30" s="789"/>
      <c r="E30" s="789"/>
      <c r="F30" s="789"/>
      <c r="G30" s="789"/>
      <c r="H30" s="789"/>
      <c r="I30" s="789"/>
      <c r="J30" s="789"/>
      <c r="K30" s="789"/>
      <c r="L30" s="789"/>
      <c r="M30" s="789"/>
      <c r="N30" s="789"/>
      <c r="O30" s="319" t="str">
        <f>IF(Q30=0," ",SUM('Patient Collection'!Q98))</f>
        <v xml:space="preserve"> </v>
      </c>
      <c r="P30" s="320" t="str">
        <f>IF(Q30=0," ",SUM('Patient Collection'!P98))</f>
        <v xml:space="preserve"> </v>
      </c>
      <c r="Q30" s="321">
        <f>SUM('Patient Collection'!AJ31)</f>
        <v>0</v>
      </c>
    </row>
    <row r="31" spans="1:17" x14ac:dyDescent="0.2">
      <c r="A31" s="21"/>
      <c r="B31" s="63"/>
      <c r="C31" s="494" t="s">
        <v>478</v>
      </c>
      <c r="D31" s="789"/>
      <c r="E31" s="789"/>
      <c r="F31" s="789"/>
      <c r="G31" s="789"/>
      <c r="H31" s="789"/>
      <c r="I31" s="789"/>
      <c r="J31" s="789"/>
      <c r="K31" s="789"/>
      <c r="L31" s="789"/>
      <c r="M31" s="789"/>
      <c r="N31" s="789"/>
      <c r="O31" s="319" t="str">
        <f>IF(Q31=0," ",SUM('Patient Collection'!Q99))</f>
        <v xml:space="preserve"> </v>
      </c>
      <c r="P31" s="320" t="str">
        <f>IF(Q31=0," ",SUM('Patient Collection'!P99))</f>
        <v xml:space="preserve"> </v>
      </c>
      <c r="Q31" s="321">
        <f>SUM('Patient Collection'!AJ31)</f>
        <v>0</v>
      </c>
    </row>
    <row r="32" spans="1:17" ht="25.5" customHeight="1" x14ac:dyDescent="0.2">
      <c r="A32" s="21"/>
      <c r="B32" s="63"/>
      <c r="C32" s="494" t="s">
        <v>479</v>
      </c>
      <c r="D32" s="789"/>
      <c r="E32" s="789"/>
      <c r="F32" s="789"/>
      <c r="G32" s="789"/>
      <c r="H32" s="789"/>
      <c r="I32" s="789"/>
      <c r="J32" s="789"/>
      <c r="K32" s="789"/>
      <c r="L32" s="789"/>
      <c r="M32" s="789"/>
      <c r="N32" s="789"/>
      <c r="O32" s="319" t="str">
        <f>IF(Q32=0," ",SUM('Patient Collection'!Q100))</f>
        <v xml:space="preserve"> </v>
      </c>
      <c r="P32" s="320" t="str">
        <f>IF(Q32=0," ",SUM('Patient Collection'!P100))</f>
        <v xml:space="preserve"> </v>
      </c>
      <c r="Q32" s="321">
        <f>SUM('Patient Collection'!AJ31)</f>
        <v>0</v>
      </c>
    </row>
    <row r="33" spans="1:17" ht="25.5" customHeight="1" x14ac:dyDescent="0.2">
      <c r="A33" s="21"/>
      <c r="B33" s="66"/>
      <c r="C33" s="494" t="s">
        <v>480</v>
      </c>
      <c r="D33" s="789"/>
      <c r="E33" s="789"/>
      <c r="F33" s="789"/>
      <c r="G33" s="789"/>
      <c r="H33" s="789"/>
      <c r="I33" s="789"/>
      <c r="J33" s="789"/>
      <c r="K33" s="789"/>
      <c r="L33" s="789"/>
      <c r="M33" s="789"/>
      <c r="N33" s="789"/>
      <c r="O33" s="319" t="str">
        <f>IF(Q33=0," ",SUM('Patient Collection'!Q101))</f>
        <v xml:space="preserve"> </v>
      </c>
      <c r="P33" s="320" t="str">
        <f>IF(Q33=0," ",SUM('Patient Collection'!P101))</f>
        <v xml:space="preserve"> </v>
      </c>
      <c r="Q33" s="321">
        <f>SUM('Patient Collection'!AJ31)</f>
        <v>0</v>
      </c>
    </row>
    <row r="34" spans="1:17" ht="25.5" customHeight="1" thickBot="1" x14ac:dyDescent="0.25">
      <c r="A34" s="21"/>
      <c r="B34" s="89">
        <v>1.2</v>
      </c>
      <c r="C34" s="798" t="s">
        <v>451</v>
      </c>
      <c r="D34" s="798"/>
      <c r="E34" s="798"/>
      <c r="F34" s="798"/>
      <c r="G34" s="798"/>
      <c r="H34" s="798"/>
      <c r="I34" s="798"/>
      <c r="J34" s="798"/>
      <c r="K34" s="798"/>
      <c r="L34" s="798"/>
      <c r="M34" s="798"/>
      <c r="N34" s="798"/>
      <c r="O34" s="53" t="str">
        <f>IF(Q34=0," ",SUM('Patient Collection'!AM32))</f>
        <v xml:space="preserve"> </v>
      </c>
      <c r="P34" s="54" t="str">
        <f>IF(Q34=0," ",SUM('Patient Collection'!AJ32))</f>
        <v xml:space="preserve"> </v>
      </c>
      <c r="Q34" s="56">
        <f>SUM('Patient Collection'!AL32)</f>
        <v>0</v>
      </c>
    </row>
    <row r="35" spans="1:17" ht="12.75" customHeight="1" x14ac:dyDescent="0.2">
      <c r="A35" s="21"/>
      <c r="B35" s="86">
        <v>2</v>
      </c>
      <c r="C35" s="678" t="s">
        <v>165</v>
      </c>
      <c r="D35" s="678"/>
      <c r="E35" s="678"/>
      <c r="F35" s="678"/>
      <c r="G35" s="678"/>
      <c r="H35" s="678"/>
      <c r="I35" s="678"/>
      <c r="J35" s="678"/>
      <c r="K35" s="678"/>
      <c r="L35" s="678"/>
      <c r="M35" s="678"/>
      <c r="N35" s="678"/>
      <c r="O35" s="93" t="str">
        <f>IF(Q35=0," ",SUM('Patient Collection'!AM34))</f>
        <v xml:space="preserve"> </v>
      </c>
      <c r="P35" s="94" t="str">
        <f>IF(Q35=0," ",SUM('Patient Collection'!AJ34))</f>
        <v xml:space="preserve"> </v>
      </c>
      <c r="Q35" s="95">
        <f>SUM('Patient Collection'!AL34)</f>
        <v>0</v>
      </c>
    </row>
    <row r="36" spans="1:17" ht="25.5" customHeight="1" thickBot="1" x14ac:dyDescent="0.25">
      <c r="A36" s="21"/>
      <c r="B36" s="92">
        <v>2.1</v>
      </c>
      <c r="C36" s="799" t="s">
        <v>375</v>
      </c>
      <c r="D36" s="799"/>
      <c r="E36" s="799"/>
      <c r="F36" s="799"/>
      <c r="G36" s="799"/>
      <c r="H36" s="799"/>
      <c r="I36" s="799"/>
      <c r="J36" s="799"/>
      <c r="K36" s="799"/>
      <c r="L36" s="799"/>
      <c r="M36" s="799"/>
      <c r="N36" s="799"/>
      <c r="O36" s="96" t="str">
        <f>IF(Q36=0," ",SUM('Patient Collection'!AM35))</f>
        <v xml:space="preserve"> </v>
      </c>
      <c r="P36" s="97" t="str">
        <f>IF(Q36=0," ",SUM('Patient Collection'!AJ35))</f>
        <v xml:space="preserve"> </v>
      </c>
      <c r="Q36" s="98">
        <f>SUM('Patient Collection'!AL35)</f>
        <v>0</v>
      </c>
    </row>
    <row r="37" spans="1:17" ht="25.5" customHeight="1" x14ac:dyDescent="0.2">
      <c r="A37" s="21"/>
      <c r="B37" s="783">
        <v>3</v>
      </c>
      <c r="C37" s="674" t="s">
        <v>176</v>
      </c>
      <c r="D37" s="674"/>
      <c r="E37" s="674"/>
      <c r="F37" s="674"/>
      <c r="G37" s="674"/>
      <c r="H37" s="674"/>
      <c r="I37" s="674"/>
      <c r="J37" s="674"/>
      <c r="K37" s="674"/>
      <c r="L37" s="674"/>
      <c r="M37" s="674"/>
      <c r="N37" s="674"/>
      <c r="O37" s="69" t="str">
        <f>IF(Q37=0," ",SUM('Patient Collection'!AM48))</f>
        <v xml:space="preserve"> </v>
      </c>
      <c r="P37" s="70" t="str">
        <f>IF(Q37=0," ",SUM('Patient Collection'!AJ48))</f>
        <v xml:space="preserve"> </v>
      </c>
      <c r="Q37" s="71">
        <f>SUM('Patient Collection'!AL48)</f>
        <v>0</v>
      </c>
    </row>
    <row r="38" spans="1:17" x14ac:dyDescent="0.2">
      <c r="A38" s="21"/>
      <c r="B38" s="752"/>
      <c r="C38" s="784" t="s">
        <v>434</v>
      </c>
      <c r="D38" s="785"/>
      <c r="E38" s="785"/>
      <c r="F38" s="785"/>
      <c r="G38" s="785"/>
      <c r="H38" s="785"/>
      <c r="I38" s="785"/>
      <c r="J38" s="785"/>
      <c r="K38" s="785"/>
      <c r="L38" s="785"/>
      <c r="M38" s="785"/>
      <c r="N38" s="494"/>
      <c r="O38" s="67" t="str">
        <f>IF(Q38=0," ",SUM('Patient Collection'!AM38))</f>
        <v xml:space="preserve"> </v>
      </c>
      <c r="P38" s="68" t="str">
        <f>IF(Q38=0," ",SUM('Patient Collection'!AJ38))</f>
        <v xml:space="preserve"> </v>
      </c>
      <c r="Q38" s="72">
        <f>SUM('Patient Collection'!AL38)</f>
        <v>0</v>
      </c>
    </row>
    <row r="39" spans="1:17" x14ac:dyDescent="0.2">
      <c r="A39" s="21"/>
      <c r="B39" s="752"/>
      <c r="C39" s="784" t="s">
        <v>435</v>
      </c>
      <c r="D39" s="785"/>
      <c r="E39" s="785"/>
      <c r="F39" s="785"/>
      <c r="G39" s="785"/>
      <c r="H39" s="785"/>
      <c r="I39" s="785"/>
      <c r="J39" s="785"/>
      <c r="K39" s="785"/>
      <c r="L39" s="785"/>
      <c r="M39" s="785"/>
      <c r="N39" s="494"/>
      <c r="O39" s="67" t="str">
        <f>IF(Q39=0," ",SUM('Patient Collection'!AM39))</f>
        <v xml:space="preserve"> </v>
      </c>
      <c r="P39" s="68" t="str">
        <f>IF(Q39=0," ",SUM('Patient Collection'!AJ39))</f>
        <v xml:space="preserve"> </v>
      </c>
      <c r="Q39" s="72">
        <f>SUM('Patient Collection'!AL39)</f>
        <v>0</v>
      </c>
    </row>
    <row r="40" spans="1:17" x14ac:dyDescent="0.2">
      <c r="A40" s="21"/>
      <c r="B40" s="752"/>
      <c r="C40" s="784" t="s">
        <v>436</v>
      </c>
      <c r="D40" s="785"/>
      <c r="E40" s="785"/>
      <c r="F40" s="785"/>
      <c r="G40" s="785"/>
      <c r="H40" s="785"/>
      <c r="I40" s="785"/>
      <c r="J40" s="785"/>
      <c r="K40" s="785"/>
      <c r="L40" s="785"/>
      <c r="M40" s="785"/>
      <c r="N40" s="494"/>
      <c r="O40" s="67" t="str">
        <f>IF(Q40=0," ",SUM('Patient Collection'!AM41))</f>
        <v xml:space="preserve"> </v>
      </c>
      <c r="P40" s="68" t="str">
        <f>IF(Q40=0," ",SUM('Patient Collection'!AJ41))</f>
        <v xml:space="preserve"> </v>
      </c>
      <c r="Q40" s="72">
        <f>SUM('Patient Collection'!AL41)</f>
        <v>0</v>
      </c>
    </row>
    <row r="41" spans="1:17" x14ac:dyDescent="0.2">
      <c r="A41" s="21"/>
      <c r="B41" s="752"/>
      <c r="C41" s="784" t="s">
        <v>437</v>
      </c>
      <c r="D41" s="785"/>
      <c r="E41" s="785"/>
      <c r="F41" s="785"/>
      <c r="G41" s="785"/>
      <c r="H41" s="785"/>
      <c r="I41" s="785"/>
      <c r="J41" s="785"/>
      <c r="K41" s="785"/>
      <c r="L41" s="785"/>
      <c r="M41" s="785"/>
      <c r="N41" s="494"/>
      <c r="O41" s="67" t="str">
        <f>IF(Q41=0," ",SUM('Patient Collection'!AM43))</f>
        <v xml:space="preserve"> </v>
      </c>
      <c r="P41" s="68" t="str">
        <f>IF(Q41=0," ",SUM('Patient Collection'!AJ43))</f>
        <v xml:space="preserve"> </v>
      </c>
      <c r="Q41" s="72">
        <f>SUM('Patient Collection'!AL43)</f>
        <v>0</v>
      </c>
    </row>
    <row r="42" spans="1:17" x14ac:dyDescent="0.2">
      <c r="A42" s="21"/>
      <c r="B42" s="752"/>
      <c r="C42" s="784" t="s">
        <v>438</v>
      </c>
      <c r="D42" s="785"/>
      <c r="E42" s="785"/>
      <c r="F42" s="785"/>
      <c r="G42" s="785"/>
      <c r="H42" s="785"/>
      <c r="I42" s="785"/>
      <c r="J42" s="785"/>
      <c r="K42" s="785"/>
      <c r="L42" s="785"/>
      <c r="M42" s="785"/>
      <c r="N42" s="494"/>
      <c r="O42" s="67" t="str">
        <f>IF(Q42=0," ",SUM('Patient Collection'!AM46))</f>
        <v xml:space="preserve"> </v>
      </c>
      <c r="P42" s="68" t="str">
        <f>IF(Q42=0," ",SUM('Patient Collection'!AJ46))</f>
        <v xml:space="preserve"> </v>
      </c>
      <c r="Q42" s="72">
        <f>SUM('Patient Collection'!AL46)</f>
        <v>0</v>
      </c>
    </row>
    <row r="43" spans="1:17" x14ac:dyDescent="0.2">
      <c r="A43" s="21"/>
      <c r="B43" s="752"/>
      <c r="C43" s="784" t="s">
        <v>439</v>
      </c>
      <c r="D43" s="785"/>
      <c r="E43" s="785"/>
      <c r="F43" s="785"/>
      <c r="G43" s="785"/>
      <c r="H43" s="785"/>
      <c r="I43" s="785"/>
      <c r="J43" s="785"/>
      <c r="K43" s="785"/>
      <c r="L43" s="785"/>
      <c r="M43" s="785"/>
      <c r="N43" s="494"/>
      <c r="O43" s="67" t="str">
        <f>IF(Q43=0," ",SUM('Patient Collection'!AM47))</f>
        <v xml:space="preserve"> </v>
      </c>
      <c r="P43" s="68" t="str">
        <f>IF(Q43=0," ",SUM('Patient Collection'!AJ47))</f>
        <v xml:space="preserve"> </v>
      </c>
      <c r="Q43" s="72">
        <f>SUM('Patient Collection'!AL47)</f>
        <v>0</v>
      </c>
    </row>
    <row r="44" spans="1:17" x14ac:dyDescent="0.2">
      <c r="A44" s="21"/>
      <c r="B44" s="752"/>
      <c r="C44" s="784" t="s">
        <v>440</v>
      </c>
      <c r="D44" s="785"/>
      <c r="E44" s="785"/>
      <c r="F44" s="785"/>
      <c r="G44" s="785"/>
      <c r="H44" s="785"/>
      <c r="I44" s="785"/>
      <c r="J44" s="785"/>
      <c r="K44" s="785"/>
      <c r="L44" s="785"/>
      <c r="M44" s="785"/>
      <c r="N44" s="494"/>
      <c r="O44" s="67" t="str">
        <f>IF(Q44=0," ",SUM('Patient Collection'!AM49))</f>
        <v xml:space="preserve"> </v>
      </c>
      <c r="P44" s="68" t="str">
        <f>IF(Q44=0," ",SUM('Patient Collection'!AJ49))</f>
        <v xml:space="preserve"> </v>
      </c>
      <c r="Q44" s="72">
        <f>SUM('Patient Collection'!AL49)</f>
        <v>0</v>
      </c>
    </row>
    <row r="45" spans="1:17" x14ac:dyDescent="0.2">
      <c r="A45" s="21"/>
      <c r="B45" s="752"/>
      <c r="C45" s="784" t="s">
        <v>441</v>
      </c>
      <c r="D45" s="785"/>
      <c r="E45" s="785"/>
      <c r="F45" s="785"/>
      <c r="G45" s="785"/>
      <c r="H45" s="785"/>
      <c r="I45" s="785"/>
      <c r="J45" s="785"/>
      <c r="K45" s="785"/>
      <c r="L45" s="785"/>
      <c r="M45" s="785"/>
      <c r="N45" s="494"/>
      <c r="O45" s="67" t="str">
        <f>IF(Q45=0," ",SUM('Patient Collection'!AM50))</f>
        <v xml:space="preserve"> </v>
      </c>
      <c r="P45" s="68" t="str">
        <f>IF(Q45=0," ",SUM('Patient Collection'!AJ50))</f>
        <v xml:space="preserve"> </v>
      </c>
      <c r="Q45" s="72">
        <f>SUM('Patient Collection'!AL50)</f>
        <v>0</v>
      </c>
    </row>
    <row r="46" spans="1:17" x14ac:dyDescent="0.2">
      <c r="A46" s="21"/>
      <c r="B46" s="752"/>
      <c r="C46" s="784" t="s">
        <v>442</v>
      </c>
      <c r="D46" s="785"/>
      <c r="E46" s="785"/>
      <c r="F46" s="785"/>
      <c r="G46" s="785"/>
      <c r="H46" s="785"/>
      <c r="I46" s="785"/>
      <c r="J46" s="785"/>
      <c r="K46" s="785"/>
      <c r="L46" s="785"/>
      <c r="M46" s="785"/>
      <c r="N46" s="494"/>
      <c r="O46" s="67" t="str">
        <f>IF(Q46=0," ",SUM('Patient Collection'!AM51))</f>
        <v xml:space="preserve"> </v>
      </c>
      <c r="P46" s="68" t="str">
        <f>IF(Q46=0," ",SUM('Patient Collection'!AJ51))</f>
        <v xml:space="preserve"> </v>
      </c>
      <c r="Q46" s="72">
        <f>SUM('Patient Collection'!AL51)</f>
        <v>0</v>
      </c>
    </row>
    <row r="47" spans="1:17" ht="13.5" thickBot="1" x14ac:dyDescent="0.25">
      <c r="A47" s="21"/>
      <c r="B47" s="777"/>
      <c r="C47" s="786" t="s">
        <v>443</v>
      </c>
      <c r="D47" s="787"/>
      <c r="E47" s="787"/>
      <c r="F47" s="787"/>
      <c r="G47" s="787"/>
      <c r="H47" s="787"/>
      <c r="I47" s="787"/>
      <c r="J47" s="787"/>
      <c r="K47" s="787"/>
      <c r="L47" s="787"/>
      <c r="M47" s="787"/>
      <c r="N47" s="788"/>
      <c r="O47" s="73" t="str">
        <f>IF(Q47=0," ",SUM('Patient Collection'!AM52))</f>
        <v xml:space="preserve"> </v>
      </c>
      <c r="P47" s="74" t="str">
        <f>IF(Q47=0," ",SUM('Patient Collection'!AJ52))</f>
        <v xml:space="preserve"> </v>
      </c>
      <c r="Q47" s="75">
        <f>SUM('Patient Collection'!AL52)</f>
        <v>0</v>
      </c>
    </row>
    <row r="48" spans="1:17" ht="12.75" customHeight="1" thickBot="1" x14ac:dyDescent="0.25">
      <c r="A48" s="21"/>
      <c r="B48" s="88">
        <v>4</v>
      </c>
      <c r="C48" s="796" t="s">
        <v>166</v>
      </c>
      <c r="D48" s="796"/>
      <c r="E48" s="796"/>
      <c r="F48" s="796"/>
      <c r="G48" s="796"/>
      <c r="H48" s="796"/>
      <c r="I48" s="796"/>
      <c r="J48" s="796"/>
      <c r="K48" s="796"/>
      <c r="L48" s="796"/>
      <c r="M48" s="796"/>
      <c r="N48" s="796"/>
      <c r="O48" s="99" t="str">
        <f>IF(Q48=0," ",SUM('Patient Collection'!AM53))</f>
        <v xml:space="preserve"> </v>
      </c>
      <c r="P48" s="100" t="str">
        <f>IF(Q48=0," ",SUM('Patient Collection'!AJ53))</f>
        <v xml:space="preserve"> </v>
      </c>
      <c r="Q48" s="101">
        <f>SUM('Patient Collection'!AL53)</f>
        <v>0</v>
      </c>
    </row>
    <row r="49" spans="1:17" ht="25.5" customHeight="1" x14ac:dyDescent="0.2">
      <c r="A49" s="21"/>
      <c r="B49" s="11">
        <v>5</v>
      </c>
      <c r="C49" s="674" t="s">
        <v>543</v>
      </c>
      <c r="D49" s="674"/>
      <c r="E49" s="674"/>
      <c r="F49" s="674"/>
      <c r="G49" s="674"/>
      <c r="H49" s="674"/>
      <c r="I49" s="674"/>
      <c r="J49" s="674"/>
      <c r="K49" s="674"/>
      <c r="L49" s="674"/>
      <c r="M49" s="674"/>
      <c r="N49" s="674"/>
      <c r="O49" s="50" t="str">
        <f>IF(Q49=0," ",SUM('Patient Collection'!AM55))</f>
        <v xml:space="preserve"> </v>
      </c>
      <c r="P49" s="51" t="str">
        <f>IF(Q49=0," ",SUM('Patient Collection'!AJ55))</f>
        <v xml:space="preserve"> </v>
      </c>
      <c r="Q49" s="55">
        <f>SUM('Patient Collection'!AL55)</f>
        <v>0</v>
      </c>
    </row>
    <row r="50" spans="1:17" ht="25.5" customHeight="1" x14ac:dyDescent="0.2">
      <c r="A50" s="21"/>
      <c r="B50" s="27">
        <v>5.0999999999999996</v>
      </c>
      <c r="C50" s="797" t="s">
        <v>544</v>
      </c>
      <c r="D50" s="797"/>
      <c r="E50" s="797"/>
      <c r="F50" s="797"/>
      <c r="G50" s="797"/>
      <c r="H50" s="797"/>
      <c r="I50" s="797"/>
      <c r="J50" s="797"/>
      <c r="K50" s="797"/>
      <c r="L50" s="797"/>
      <c r="M50" s="797"/>
      <c r="N50" s="797"/>
      <c r="O50" s="42" t="str">
        <f>IF(Q50=0," ",SUM('Patient Collection'!AM57))</f>
        <v xml:space="preserve"> </v>
      </c>
      <c r="P50" s="41" t="str">
        <f>IF(Q50=0," ",SUM('Patient Collection'!AJ57))</f>
        <v xml:space="preserve"> </v>
      </c>
      <c r="Q50" s="57">
        <f>SUM('Patient Collection'!AL57)</f>
        <v>0</v>
      </c>
    </row>
    <row r="51" spans="1:17" ht="12.75" customHeight="1" x14ac:dyDescent="0.2">
      <c r="A51" s="21"/>
      <c r="B51" s="63">
        <v>5.2</v>
      </c>
      <c r="C51" s="800" t="s">
        <v>297</v>
      </c>
      <c r="D51" s="801"/>
      <c r="E51" s="801"/>
      <c r="F51" s="801"/>
      <c r="G51" s="801"/>
      <c r="H51" s="801"/>
      <c r="I51" s="801"/>
      <c r="J51" s="801"/>
      <c r="K51" s="801"/>
      <c r="L51" s="801"/>
      <c r="M51" s="801"/>
      <c r="N51" s="802"/>
      <c r="O51" s="67" t="str">
        <f>IF(Q51=0," ",SUM(P51/Q51))</f>
        <v xml:space="preserve"> </v>
      </c>
      <c r="P51" s="41" t="str">
        <f>IF(Q51=0," ",COUNTIFS('Patient Collection'!O55:AH55,"1",'Patient Collection'!O57:AH57,"0",'Patient Collection'!O59:AH59,"1"))</f>
        <v xml:space="preserve"> </v>
      </c>
      <c r="Q51" s="72">
        <f>COUNT('Patient Collection'!O59:AH59)</f>
        <v>0</v>
      </c>
    </row>
    <row r="52" spans="1:17" ht="12.75" customHeight="1" x14ac:dyDescent="0.2">
      <c r="A52" s="21"/>
      <c r="B52" s="63"/>
      <c r="C52" s="800" t="s">
        <v>298</v>
      </c>
      <c r="D52" s="801"/>
      <c r="E52" s="801"/>
      <c r="F52" s="801"/>
      <c r="G52" s="801"/>
      <c r="H52" s="801"/>
      <c r="I52" s="801"/>
      <c r="J52" s="801"/>
      <c r="K52" s="801"/>
      <c r="L52" s="801"/>
      <c r="M52" s="801"/>
      <c r="N52" s="802"/>
      <c r="O52" s="67" t="str">
        <f>IF(Q52=0," ",SUM(P52/Q52))</f>
        <v xml:space="preserve"> </v>
      </c>
      <c r="P52" s="41" t="str">
        <f>IF(Q52=0," ",COUNTIFS('Patient Collection'!O55:AH55,"1",'Patient Collection'!O57:AH57,"0",'Patient Collection'!O59:AH59,"2"))</f>
        <v xml:space="preserve"> </v>
      </c>
      <c r="Q52" s="72">
        <f>COUNT('Patient Collection'!O59:AH59)</f>
        <v>0</v>
      </c>
    </row>
    <row r="53" spans="1:17" ht="12.75" customHeight="1" thickBot="1" x14ac:dyDescent="0.25">
      <c r="A53" s="21"/>
      <c r="B53" s="64"/>
      <c r="C53" s="793" t="s">
        <v>299</v>
      </c>
      <c r="D53" s="794"/>
      <c r="E53" s="794"/>
      <c r="F53" s="794"/>
      <c r="G53" s="794"/>
      <c r="H53" s="794"/>
      <c r="I53" s="794"/>
      <c r="J53" s="794"/>
      <c r="K53" s="794"/>
      <c r="L53" s="794"/>
      <c r="M53" s="794"/>
      <c r="N53" s="795"/>
      <c r="O53" s="67" t="str">
        <f>IF(Q53=0," ",SUM(P53/Q53))</f>
        <v xml:space="preserve"> </v>
      </c>
      <c r="P53" s="54" t="str">
        <f>IF(Q53=0," ",COUNTIFS('Patient Collection'!O55:AH55,"1",'Patient Collection'!O57:AH57,"0",'Patient Collection'!O59:AH59,"3"))</f>
        <v xml:space="preserve"> </v>
      </c>
      <c r="Q53" s="72">
        <f>COUNT('Patient Collection'!O59:AH59)</f>
        <v>0</v>
      </c>
    </row>
    <row r="54" spans="1:17" ht="12.75" customHeight="1" thickBot="1" x14ac:dyDescent="0.25">
      <c r="A54" s="21"/>
      <c r="B54" s="90">
        <v>6</v>
      </c>
      <c r="C54" s="792" t="s">
        <v>457</v>
      </c>
      <c r="D54" s="792"/>
      <c r="E54" s="792"/>
      <c r="F54" s="792"/>
      <c r="G54" s="792"/>
      <c r="H54" s="792"/>
      <c r="I54" s="792"/>
      <c r="J54" s="792"/>
      <c r="K54" s="792"/>
      <c r="L54" s="792"/>
      <c r="M54" s="792"/>
      <c r="N54" s="792"/>
      <c r="O54" s="102" t="str">
        <f>IF(Q54=0," ",SUM('Patient Collection'!AM60))</f>
        <v xml:space="preserve"> </v>
      </c>
      <c r="P54" s="103" t="str">
        <f>IF(Q54=0," ",SUM('Patient Collection'!AJ60))</f>
        <v xml:space="preserve"> </v>
      </c>
      <c r="Q54" s="104">
        <f>SUM('Patient Collection'!AL60)</f>
        <v>0</v>
      </c>
    </row>
    <row r="55" spans="1:17" ht="12.75" customHeight="1" x14ac:dyDescent="0.2">
      <c r="A55" s="21"/>
      <c r="B55" s="11">
        <v>7</v>
      </c>
      <c r="C55" s="674" t="s">
        <v>458</v>
      </c>
      <c r="D55" s="674"/>
      <c r="E55" s="674"/>
      <c r="F55" s="674"/>
      <c r="G55" s="674"/>
      <c r="H55" s="674"/>
      <c r="I55" s="674"/>
      <c r="J55" s="674"/>
      <c r="K55" s="674"/>
      <c r="L55" s="674"/>
      <c r="M55" s="674"/>
      <c r="N55" s="674"/>
      <c r="O55" s="322" t="str">
        <f>IF(Q55=0," ",SUM('Patient Collection'!AM61))</f>
        <v xml:space="preserve"> </v>
      </c>
      <c r="P55" s="323" t="str">
        <f>IF(Q55=0," ",SUM('Patient Collection'!AJ61))</f>
        <v xml:space="preserve"> </v>
      </c>
      <c r="Q55" s="324">
        <f>SUM('Patient Collection'!AL61)</f>
        <v>0</v>
      </c>
    </row>
    <row r="56" spans="1:17" x14ac:dyDescent="0.2">
      <c r="A56" s="21"/>
      <c r="B56" s="341">
        <v>7.1</v>
      </c>
      <c r="C56" s="494" t="s">
        <v>376</v>
      </c>
      <c r="D56" s="789"/>
      <c r="E56" s="789"/>
      <c r="F56" s="789"/>
      <c r="G56" s="789"/>
      <c r="H56" s="789"/>
      <c r="I56" s="789"/>
      <c r="J56" s="789"/>
      <c r="K56" s="789"/>
      <c r="L56" s="789"/>
      <c r="M56" s="789"/>
      <c r="N56" s="789"/>
      <c r="O56" s="319" t="str">
        <f>IF(Q56=0," ",SUM('Patient Collection'!AM63))</f>
        <v xml:space="preserve"> </v>
      </c>
      <c r="P56" s="320" t="str">
        <f>IF(Q56=0," ",SUM('Patient Collection'!AJ63))</f>
        <v xml:space="preserve"> </v>
      </c>
      <c r="Q56" s="321">
        <f>SUM('Patient Collection'!AL63)</f>
        <v>0</v>
      </c>
    </row>
    <row r="57" spans="1:17" ht="12.75" customHeight="1" x14ac:dyDescent="0.2">
      <c r="A57" s="21"/>
      <c r="B57" s="341"/>
      <c r="C57" s="494" t="s">
        <v>377</v>
      </c>
      <c r="D57" s="789"/>
      <c r="E57" s="789"/>
      <c r="F57" s="789"/>
      <c r="G57" s="789"/>
      <c r="H57" s="789"/>
      <c r="I57" s="789"/>
      <c r="J57" s="789"/>
      <c r="K57" s="789"/>
      <c r="L57" s="789"/>
      <c r="M57" s="789"/>
      <c r="N57" s="789"/>
      <c r="O57" s="319" t="str">
        <f>IF(Q57=0," ",SUM('Patient Collection'!AM64))</f>
        <v xml:space="preserve"> </v>
      </c>
      <c r="P57" s="320" t="str">
        <f>IF(Q57=0," ",SUM('Patient Collection'!AJ64))</f>
        <v xml:space="preserve"> </v>
      </c>
      <c r="Q57" s="321">
        <f>SUM('Patient Collection'!AL64)</f>
        <v>0</v>
      </c>
    </row>
    <row r="58" spans="1:17" ht="12.75" customHeight="1" x14ac:dyDescent="0.2">
      <c r="A58" s="21"/>
      <c r="B58" s="341"/>
      <c r="C58" s="494" t="s">
        <v>378</v>
      </c>
      <c r="D58" s="789"/>
      <c r="E58" s="789"/>
      <c r="F58" s="789"/>
      <c r="G58" s="789"/>
      <c r="H58" s="789"/>
      <c r="I58" s="789"/>
      <c r="J58" s="789"/>
      <c r="K58" s="789"/>
      <c r="L58" s="789"/>
      <c r="M58" s="789"/>
      <c r="N58" s="789"/>
      <c r="O58" s="319" t="str">
        <f>IF(Q58=0," ",SUM('Patient Collection'!AM65))</f>
        <v xml:space="preserve"> </v>
      </c>
      <c r="P58" s="320" t="str">
        <f>IF(Q58=0," ",SUM('Patient Collection'!AJ65))</f>
        <v xml:space="preserve"> </v>
      </c>
      <c r="Q58" s="321">
        <f>SUM('Patient Collection'!AL65)</f>
        <v>0</v>
      </c>
    </row>
    <row r="59" spans="1:17" ht="12.75" customHeight="1" x14ac:dyDescent="0.2">
      <c r="A59" s="21"/>
      <c r="B59" s="341"/>
      <c r="C59" s="494" t="s">
        <v>379</v>
      </c>
      <c r="D59" s="789"/>
      <c r="E59" s="789"/>
      <c r="F59" s="789"/>
      <c r="G59" s="789"/>
      <c r="H59" s="789"/>
      <c r="I59" s="789"/>
      <c r="J59" s="789"/>
      <c r="K59" s="789"/>
      <c r="L59" s="789"/>
      <c r="M59" s="789"/>
      <c r="N59" s="789"/>
      <c r="O59" s="319" t="str">
        <f>IF(Q59=0," ",SUM('Patient Collection'!AM66))</f>
        <v xml:space="preserve"> </v>
      </c>
      <c r="P59" s="320" t="str">
        <f>IF(Q59=0," ",SUM('Patient Collection'!AJ66))</f>
        <v xml:space="preserve"> </v>
      </c>
      <c r="Q59" s="321">
        <f>SUM('Patient Collection'!AL66)</f>
        <v>0</v>
      </c>
    </row>
    <row r="60" spans="1:17" ht="12.75" customHeight="1" x14ac:dyDescent="0.2">
      <c r="A60" s="21"/>
      <c r="B60" s="341"/>
      <c r="C60" s="494" t="s">
        <v>380</v>
      </c>
      <c r="D60" s="789"/>
      <c r="E60" s="789"/>
      <c r="F60" s="789"/>
      <c r="G60" s="789"/>
      <c r="H60" s="789"/>
      <c r="I60" s="789"/>
      <c r="J60" s="789"/>
      <c r="K60" s="789"/>
      <c r="L60" s="789"/>
      <c r="M60" s="789"/>
      <c r="N60" s="789"/>
      <c r="O60" s="319" t="str">
        <f>IF(Q60=0," ",SUM('Patient Collection'!AM67))</f>
        <v xml:space="preserve"> </v>
      </c>
      <c r="P60" s="320" t="str">
        <f>IF(Q60=0," ",SUM('Patient Collection'!AJ67))</f>
        <v xml:space="preserve"> </v>
      </c>
      <c r="Q60" s="321">
        <f>SUM('Patient Collection'!AL67)</f>
        <v>0</v>
      </c>
    </row>
    <row r="61" spans="1:17" ht="12.75" customHeight="1" x14ac:dyDescent="0.2">
      <c r="A61" s="21"/>
      <c r="B61" s="27">
        <v>7.2</v>
      </c>
      <c r="C61" s="551" t="s">
        <v>459</v>
      </c>
      <c r="D61" s="551"/>
      <c r="E61" s="551"/>
      <c r="F61" s="551"/>
      <c r="G61" s="551"/>
      <c r="H61" s="551"/>
      <c r="I61" s="551"/>
      <c r="J61" s="551"/>
      <c r="K61" s="551"/>
      <c r="L61" s="551"/>
      <c r="M61" s="551"/>
      <c r="N61" s="551"/>
      <c r="O61" s="42" t="str">
        <f>IF(Q61=0," ",SUM('Patient Collection'!AM68))</f>
        <v xml:space="preserve"> </v>
      </c>
      <c r="P61" s="41" t="str">
        <f>IF(Q61=0," ",SUM('Patient Collection'!AJ68))</f>
        <v xml:space="preserve"> </v>
      </c>
      <c r="Q61" s="57">
        <f>SUM('Patient Collection'!AL68)</f>
        <v>0</v>
      </c>
    </row>
    <row r="62" spans="1:17" ht="12.75" customHeight="1" x14ac:dyDescent="0.2">
      <c r="A62" s="21"/>
      <c r="B62" s="751">
        <v>7.3</v>
      </c>
      <c r="C62" s="411" t="s">
        <v>182</v>
      </c>
      <c r="D62" s="412"/>
      <c r="E62" s="412"/>
      <c r="F62" s="412"/>
      <c r="G62" s="412"/>
      <c r="H62" s="412"/>
      <c r="I62" s="412"/>
      <c r="J62" s="412"/>
      <c r="K62" s="412"/>
      <c r="L62" s="412"/>
      <c r="M62" s="412"/>
      <c r="N62" s="540"/>
      <c r="O62" s="761"/>
      <c r="P62" s="762"/>
      <c r="Q62" s="763"/>
    </row>
    <row r="63" spans="1:17" ht="12.75" customHeight="1" x14ac:dyDescent="0.2">
      <c r="A63" s="21"/>
      <c r="B63" s="752"/>
      <c r="C63" s="541" t="str">
        <f>_xlfn.CONCAT('Patient Collection'!O69:O72,"; ",'Patient Collection'!P69:P72,"; ",'Patient Collection'!Q69:Q72,"; ",'Patient Collection'!R69:R72,"; ",'Patient Collection'!S69:S72,"; ",'Patient Collection'!T69:T72,"; ",'Patient Collection'!U69:U72,"; ",'Patient Collection'!V69:V72,"; ",'Patient Collection'!W69:W72,"; ",'Patient Collection'!X69:X72,"; ",'Patient Collection'!Y69:Y72,"; ",'Patient Collection'!Z69:Z72,"; ",'Patient Collection'!AA69:AA72,"; ",'Patient Collection'!AB69:AB72,"; ",'Patient Collection'!AC69:AC72,"; ",'Patient Collection'!AD69:AD72,"; ",'Patient Collection'!AE69:AE72,"; ",'Patient Collection'!AF69:AF72,"; ",'Patient Collection'!AG69:AG72,"; ",'Patient Collection'!AH69:AH72)</f>
        <v xml:space="preserve">; ; ; ; ; ; ; ; ; ; ; ; ; ; ; ; ; ; ; </v>
      </c>
      <c r="D63" s="537"/>
      <c r="E63" s="537"/>
      <c r="F63" s="537"/>
      <c r="G63" s="537"/>
      <c r="H63" s="537"/>
      <c r="I63" s="537"/>
      <c r="J63" s="537"/>
      <c r="K63" s="537"/>
      <c r="L63" s="537"/>
      <c r="M63" s="537"/>
      <c r="N63" s="538"/>
      <c r="O63" s="764"/>
      <c r="P63" s="765"/>
      <c r="Q63" s="766"/>
    </row>
    <row r="64" spans="1:17" ht="12.75" customHeight="1" x14ac:dyDescent="0.2">
      <c r="A64" s="21"/>
      <c r="B64" s="752"/>
      <c r="C64" s="541"/>
      <c r="D64" s="537"/>
      <c r="E64" s="537"/>
      <c r="F64" s="537"/>
      <c r="G64" s="537"/>
      <c r="H64" s="537"/>
      <c r="I64" s="537"/>
      <c r="J64" s="537"/>
      <c r="K64" s="537"/>
      <c r="L64" s="537"/>
      <c r="M64" s="537"/>
      <c r="N64" s="538"/>
      <c r="O64" s="764"/>
      <c r="P64" s="765"/>
      <c r="Q64" s="766"/>
    </row>
    <row r="65" spans="1:17" ht="12.75" customHeight="1" thickBot="1" x14ac:dyDescent="0.25">
      <c r="A65" s="21"/>
      <c r="B65" s="777"/>
      <c r="C65" s="545"/>
      <c r="D65" s="546"/>
      <c r="E65" s="546"/>
      <c r="F65" s="546"/>
      <c r="G65" s="546"/>
      <c r="H65" s="546"/>
      <c r="I65" s="546"/>
      <c r="J65" s="546"/>
      <c r="K65" s="546"/>
      <c r="L65" s="546"/>
      <c r="M65" s="546"/>
      <c r="N65" s="547"/>
      <c r="O65" s="770"/>
      <c r="P65" s="771"/>
      <c r="Q65" s="772"/>
    </row>
    <row r="66" spans="1:17" x14ac:dyDescent="0.2">
      <c r="A66" s="21"/>
      <c r="B66" s="86">
        <v>8</v>
      </c>
      <c r="C66" s="678" t="s">
        <v>460</v>
      </c>
      <c r="D66" s="678"/>
      <c r="E66" s="678"/>
      <c r="F66" s="678"/>
      <c r="G66" s="678"/>
      <c r="H66" s="678"/>
      <c r="I66" s="678"/>
      <c r="J66" s="678"/>
      <c r="K66" s="678"/>
      <c r="L66" s="678"/>
      <c r="M66" s="678"/>
      <c r="N66" s="678"/>
      <c r="O66" s="325" t="str">
        <f>IF(Q66=0," ",SUM('Patient Collection'!AM73))</f>
        <v xml:space="preserve"> </v>
      </c>
      <c r="P66" s="326" t="str">
        <f>IF(Q66=0," ",SUM('Patient Collection'!AJ73))</f>
        <v xml:space="preserve"> </v>
      </c>
      <c r="Q66" s="327">
        <f>SUM('Patient Collection'!AL73)</f>
        <v>0</v>
      </c>
    </row>
    <row r="67" spans="1:17" ht="12.75" customHeight="1" x14ac:dyDescent="0.2">
      <c r="A67" s="21"/>
      <c r="B67" s="87">
        <v>8.1</v>
      </c>
      <c r="C67" s="803" t="s">
        <v>461</v>
      </c>
      <c r="D67" s="803"/>
      <c r="E67" s="803"/>
      <c r="F67" s="803"/>
      <c r="G67" s="803"/>
      <c r="H67" s="803"/>
      <c r="I67" s="803"/>
      <c r="J67" s="803"/>
      <c r="K67" s="803"/>
      <c r="L67" s="803"/>
      <c r="M67" s="803"/>
      <c r="N67" s="803"/>
      <c r="O67" s="105" t="str">
        <f>IF(Q67=0," ",SUM('Patient Collection'!AM74))</f>
        <v xml:space="preserve"> </v>
      </c>
      <c r="P67" s="106" t="str">
        <f>IF(Q67=0," ",SUM('Patient Collection'!AJ74))</f>
        <v xml:space="preserve"> </v>
      </c>
      <c r="Q67" s="107">
        <f>SUM('Patient Collection'!AL74)</f>
        <v>0</v>
      </c>
    </row>
    <row r="68" spans="1:17" ht="25.5" customHeight="1" x14ac:dyDescent="0.2">
      <c r="A68" s="21"/>
      <c r="B68" s="87">
        <v>8.1999999999999993</v>
      </c>
      <c r="C68" s="803" t="s">
        <v>462</v>
      </c>
      <c r="D68" s="803"/>
      <c r="E68" s="803"/>
      <c r="F68" s="803"/>
      <c r="G68" s="803"/>
      <c r="H68" s="803"/>
      <c r="I68" s="803"/>
      <c r="J68" s="803"/>
      <c r="K68" s="803"/>
      <c r="L68" s="803"/>
      <c r="M68" s="803"/>
      <c r="N68" s="803"/>
      <c r="O68" s="105" t="str">
        <f>IF(Q68=0," ",SUM('Patient Collection'!AM75))</f>
        <v xml:space="preserve"> </v>
      </c>
      <c r="P68" s="106" t="str">
        <f>IF(Q68=0," ",SUM('Patient Collection'!AJ75))</f>
        <v xml:space="preserve"> </v>
      </c>
      <c r="Q68" s="107">
        <f>SUM('Patient Collection'!AL75)</f>
        <v>0</v>
      </c>
    </row>
    <row r="69" spans="1:17" ht="25.5" customHeight="1" thickBot="1" x14ac:dyDescent="0.25">
      <c r="A69" s="21"/>
      <c r="B69" s="91">
        <v>8.3000000000000007</v>
      </c>
      <c r="C69" s="778" t="s">
        <v>463</v>
      </c>
      <c r="D69" s="778"/>
      <c r="E69" s="778"/>
      <c r="F69" s="778"/>
      <c r="G69" s="778"/>
      <c r="H69" s="778"/>
      <c r="I69" s="778"/>
      <c r="J69" s="778"/>
      <c r="K69" s="778"/>
      <c r="L69" s="778"/>
      <c r="M69" s="778"/>
      <c r="N69" s="778"/>
      <c r="O69" s="108" t="str">
        <f>IF(Q69=0," ",SUM('Patient Collection'!AM76))</f>
        <v xml:space="preserve"> </v>
      </c>
      <c r="P69" s="109" t="str">
        <f>IF(Q69=0," ",SUM('Patient Collection'!AJ76))</f>
        <v xml:space="preserve"> </v>
      </c>
      <c r="Q69" s="110">
        <f>SUM('Patient Collection'!AL76)</f>
        <v>0</v>
      </c>
    </row>
    <row r="70" spans="1:17" ht="25.5" customHeight="1" x14ac:dyDescent="0.2">
      <c r="A70" s="21"/>
      <c r="B70" s="11">
        <v>9</v>
      </c>
      <c r="C70" s="674" t="s">
        <v>464</v>
      </c>
      <c r="D70" s="674"/>
      <c r="E70" s="674"/>
      <c r="F70" s="674"/>
      <c r="G70" s="674"/>
      <c r="H70" s="674"/>
      <c r="I70" s="674"/>
      <c r="J70" s="674"/>
      <c r="K70" s="674"/>
      <c r="L70" s="674"/>
      <c r="M70" s="674"/>
      <c r="N70" s="674"/>
      <c r="O70" s="322" t="str">
        <f>IF(Q70=0," ",SUM('Patient Collection'!AM77))</f>
        <v xml:space="preserve"> </v>
      </c>
      <c r="P70" s="323" t="str">
        <f>IF(Q70=0," ",SUM('Patient Collection'!AJ77))</f>
        <v xml:space="preserve"> </v>
      </c>
      <c r="Q70" s="324">
        <f>SUM('Patient Collection'!AL77)</f>
        <v>0</v>
      </c>
    </row>
    <row r="71" spans="1:17" ht="25.5" customHeight="1" thickBot="1" x14ac:dyDescent="0.25">
      <c r="A71" s="21"/>
      <c r="B71" s="52">
        <v>9.1</v>
      </c>
      <c r="C71" s="798" t="s">
        <v>465</v>
      </c>
      <c r="D71" s="798"/>
      <c r="E71" s="798"/>
      <c r="F71" s="798"/>
      <c r="G71" s="798"/>
      <c r="H71" s="798"/>
      <c r="I71" s="798"/>
      <c r="J71" s="798"/>
      <c r="K71" s="798"/>
      <c r="L71" s="798"/>
      <c r="M71" s="798"/>
      <c r="N71" s="798"/>
      <c r="O71" s="53" t="str">
        <f>IF(Q71=0," ",SUM('Patient Collection'!AM78))</f>
        <v xml:space="preserve"> </v>
      </c>
      <c r="P71" s="54" t="str">
        <f>IF(Q71=0," ",SUM('Patient Collection'!AJ78))</f>
        <v xml:space="preserve"> </v>
      </c>
      <c r="Q71" s="56">
        <f>SUM('Patient Collection'!AL78)</f>
        <v>0</v>
      </c>
    </row>
    <row r="72" spans="1:17" ht="25.5" customHeight="1" x14ac:dyDescent="0.2">
      <c r="A72" s="21"/>
      <c r="B72" s="86">
        <v>10</v>
      </c>
      <c r="C72" s="678" t="s">
        <v>466</v>
      </c>
      <c r="D72" s="678"/>
      <c r="E72" s="678"/>
      <c r="F72" s="678"/>
      <c r="G72" s="678"/>
      <c r="H72" s="678"/>
      <c r="I72" s="678"/>
      <c r="J72" s="678"/>
      <c r="K72" s="678"/>
      <c r="L72" s="678"/>
      <c r="M72" s="678"/>
      <c r="N72" s="678"/>
      <c r="O72" s="325" t="str">
        <f>IF(Q72=0," ",SUM('Patient Collection'!AM79))</f>
        <v xml:space="preserve"> </v>
      </c>
      <c r="P72" s="326" t="str">
        <f>IF(Q72=0," ",SUM('Patient Collection'!AJ79))</f>
        <v xml:space="preserve"> </v>
      </c>
      <c r="Q72" s="327">
        <f>SUM('Patient Collection'!AL79)</f>
        <v>0</v>
      </c>
    </row>
    <row r="73" spans="1:17" ht="26.25" customHeight="1" thickBot="1" x14ac:dyDescent="0.25">
      <c r="A73" s="21"/>
      <c r="B73" s="91">
        <v>10.1</v>
      </c>
      <c r="C73" s="778" t="s">
        <v>467</v>
      </c>
      <c r="D73" s="778"/>
      <c r="E73" s="778"/>
      <c r="F73" s="778"/>
      <c r="G73" s="778"/>
      <c r="H73" s="778"/>
      <c r="I73" s="778"/>
      <c r="J73" s="778"/>
      <c r="K73" s="778"/>
      <c r="L73" s="778"/>
      <c r="M73" s="778"/>
      <c r="N73" s="778"/>
      <c r="O73" s="108" t="str">
        <f>IF(Q73=0," ",SUM('Patient Collection'!AM80))</f>
        <v xml:space="preserve"> </v>
      </c>
      <c r="P73" s="109" t="str">
        <f>IF(Q73=0," ",SUM('Patient Collection'!AJ80))</f>
        <v xml:space="preserve"> </v>
      </c>
      <c r="Q73" s="110">
        <f>SUM('Patient Collection'!AL80)</f>
        <v>0</v>
      </c>
    </row>
    <row r="74" spans="1:17" ht="25.5" customHeight="1" x14ac:dyDescent="0.2">
      <c r="A74" s="21"/>
      <c r="B74" s="79">
        <v>11</v>
      </c>
      <c r="C74" s="481" t="s">
        <v>468</v>
      </c>
      <c r="D74" s="797"/>
      <c r="E74" s="797"/>
      <c r="F74" s="797"/>
      <c r="G74" s="797"/>
      <c r="H74" s="797"/>
      <c r="I74" s="797"/>
      <c r="J74" s="797"/>
      <c r="K74" s="797"/>
      <c r="L74" s="797"/>
      <c r="M74" s="797"/>
      <c r="N74" s="797"/>
      <c r="O74" s="42" t="str">
        <f>IF(Q74=0," ",SUM('Patient Collection'!AM82))</f>
        <v xml:space="preserve"> </v>
      </c>
      <c r="P74" s="41" t="str">
        <f>IF(Q74=0," ",SUM('Patient Collection'!AJ82))</f>
        <v xml:space="preserve"> </v>
      </c>
      <c r="Q74" s="57">
        <f>SUM('Patient Collection'!AL82)</f>
        <v>0</v>
      </c>
    </row>
    <row r="75" spans="1:17" ht="25.5" customHeight="1" x14ac:dyDescent="0.2">
      <c r="A75" s="21"/>
      <c r="B75" s="79"/>
      <c r="C75" s="481" t="s">
        <v>469</v>
      </c>
      <c r="D75" s="797"/>
      <c r="E75" s="797"/>
      <c r="F75" s="797"/>
      <c r="G75" s="797"/>
      <c r="H75" s="797"/>
      <c r="I75" s="797"/>
      <c r="J75" s="797"/>
      <c r="K75" s="797"/>
      <c r="L75" s="797"/>
      <c r="M75" s="797"/>
      <c r="N75" s="797"/>
      <c r="O75" s="42" t="str">
        <f>IF(Q75=0," ",SUM('Patient Collection'!AM83))</f>
        <v xml:space="preserve"> </v>
      </c>
      <c r="P75" s="41" t="str">
        <f>IF(Q75=0," ",SUM('Patient Collection'!AJ83))</f>
        <v xml:space="preserve"> </v>
      </c>
      <c r="Q75" s="57">
        <f>SUM('Patient Collection'!AL83)</f>
        <v>0</v>
      </c>
    </row>
    <row r="76" spans="1:17" ht="25.5" customHeight="1" x14ac:dyDescent="0.2">
      <c r="A76" s="21"/>
      <c r="B76" s="79"/>
      <c r="C76" s="481" t="s">
        <v>470</v>
      </c>
      <c r="D76" s="797"/>
      <c r="E76" s="797"/>
      <c r="F76" s="797"/>
      <c r="G76" s="797"/>
      <c r="H76" s="797"/>
      <c r="I76" s="797"/>
      <c r="J76" s="797"/>
      <c r="K76" s="797"/>
      <c r="L76" s="797"/>
      <c r="M76" s="797"/>
      <c r="N76" s="797"/>
      <c r="O76" s="42" t="str">
        <f>IF(Q76=0," ",SUM('Patient Collection'!AM84))</f>
        <v xml:space="preserve"> </v>
      </c>
      <c r="P76" s="41" t="str">
        <f>IF(Q76=0," ",SUM('Patient Collection'!AJ84))</f>
        <v xml:space="preserve"> </v>
      </c>
      <c r="Q76" s="57">
        <f>SUM('Patient Collection'!AL84)</f>
        <v>0</v>
      </c>
    </row>
    <row r="77" spans="1:17" ht="25.5" customHeight="1" x14ac:dyDescent="0.2">
      <c r="A77" s="21"/>
      <c r="B77" s="79"/>
      <c r="C77" s="481" t="s">
        <v>545</v>
      </c>
      <c r="D77" s="797"/>
      <c r="E77" s="797"/>
      <c r="F77" s="797"/>
      <c r="G77" s="797"/>
      <c r="H77" s="797"/>
      <c r="I77" s="797"/>
      <c r="J77" s="797"/>
      <c r="K77" s="797"/>
      <c r="L77" s="797"/>
      <c r="M77" s="797"/>
      <c r="N77" s="797"/>
      <c r="O77" s="42" t="str">
        <f>IF(Q77=0," ",SUM('Patient Collection'!AM85))</f>
        <v xml:space="preserve"> </v>
      </c>
      <c r="P77" s="41" t="str">
        <f>IF(Q77=0," ",SUM('Patient Collection'!AJ85))</f>
        <v xml:space="preserve"> </v>
      </c>
      <c r="Q77" s="57">
        <f>SUM('Patient Collection'!AL85)</f>
        <v>0</v>
      </c>
    </row>
    <row r="78" spans="1:17" ht="38.25" customHeight="1" x14ac:dyDescent="0.2">
      <c r="A78" s="21"/>
      <c r="B78" s="79"/>
      <c r="C78" s="481" t="s">
        <v>471</v>
      </c>
      <c r="D78" s="797"/>
      <c r="E78" s="797"/>
      <c r="F78" s="797"/>
      <c r="G78" s="797"/>
      <c r="H78" s="797"/>
      <c r="I78" s="797"/>
      <c r="J78" s="797"/>
      <c r="K78" s="797"/>
      <c r="L78" s="797"/>
      <c r="M78" s="797"/>
      <c r="N78" s="797"/>
      <c r="O78" s="42" t="str">
        <f>IF(Q78=0," ",SUM('Patient Collection'!AM86))</f>
        <v xml:space="preserve"> </v>
      </c>
      <c r="P78" s="41" t="str">
        <f>IF(Q78=0," ",SUM('Patient Collection'!AJ86))</f>
        <v xml:space="preserve"> </v>
      </c>
      <c r="Q78" s="57">
        <f>SUM('Patient Collection'!AL86)</f>
        <v>0</v>
      </c>
    </row>
    <row r="79" spans="1:17" ht="38.25" customHeight="1" x14ac:dyDescent="0.2">
      <c r="A79" s="21"/>
      <c r="B79" s="79"/>
      <c r="C79" s="481" t="s">
        <v>472</v>
      </c>
      <c r="D79" s="797"/>
      <c r="E79" s="797"/>
      <c r="F79" s="797"/>
      <c r="G79" s="797"/>
      <c r="H79" s="797"/>
      <c r="I79" s="797"/>
      <c r="J79" s="797"/>
      <c r="K79" s="797"/>
      <c r="L79" s="797"/>
      <c r="M79" s="797"/>
      <c r="N79" s="797"/>
      <c r="O79" s="42" t="str">
        <f>IF(Q79=0," ",SUM('Patient Collection'!AM87))</f>
        <v xml:space="preserve"> </v>
      </c>
      <c r="P79" s="41" t="str">
        <f>IF(Q79=0," ",SUM('Patient Collection'!AJ87))</f>
        <v xml:space="preserve"> </v>
      </c>
      <c r="Q79" s="57">
        <f>SUM('Patient Collection'!AL87)</f>
        <v>0</v>
      </c>
    </row>
    <row r="80" spans="1:17" ht="25.5" customHeight="1" x14ac:dyDescent="0.2">
      <c r="A80" s="21"/>
      <c r="B80" s="79"/>
      <c r="C80" s="481" t="s">
        <v>550</v>
      </c>
      <c r="D80" s="797"/>
      <c r="E80" s="797"/>
      <c r="F80" s="797"/>
      <c r="G80" s="797"/>
      <c r="H80" s="797"/>
      <c r="I80" s="797"/>
      <c r="J80" s="797"/>
      <c r="K80" s="797"/>
      <c r="L80" s="797"/>
      <c r="M80" s="797"/>
      <c r="N80" s="797"/>
      <c r="O80" s="42" t="str">
        <f>IF(Q80=0," ",SUM('Patient Collection'!AM88))</f>
        <v xml:space="preserve"> </v>
      </c>
      <c r="P80" s="41" t="str">
        <f>IF(Q80=0," ",SUM('Patient Collection'!AJ88))</f>
        <v xml:space="preserve"> </v>
      </c>
      <c r="Q80" s="57">
        <f>SUM('Patient Collection'!AL88)</f>
        <v>0</v>
      </c>
    </row>
    <row r="81" spans="1:17" ht="25.5" customHeight="1" thickBot="1" x14ac:dyDescent="0.25">
      <c r="A81" s="21"/>
      <c r="B81" s="80"/>
      <c r="C81" s="806" t="s">
        <v>473</v>
      </c>
      <c r="D81" s="798"/>
      <c r="E81" s="798"/>
      <c r="F81" s="798"/>
      <c r="G81" s="798"/>
      <c r="H81" s="798"/>
      <c r="I81" s="798"/>
      <c r="J81" s="798"/>
      <c r="K81" s="798"/>
      <c r="L81" s="798"/>
      <c r="M81" s="798"/>
      <c r="N81" s="798"/>
      <c r="O81" s="53" t="str">
        <f>IF(Q81=0," ",SUM('Patient Collection'!AM89))</f>
        <v xml:space="preserve"> </v>
      </c>
      <c r="P81" s="54" t="str">
        <f>IF(Q81=0," ",SUM('Patient Collection'!AJ89))</f>
        <v xml:space="preserve"> </v>
      </c>
      <c r="Q81" s="56">
        <f>SUM('Patient Collection'!AL89)</f>
        <v>0</v>
      </c>
    </row>
    <row r="82" spans="1:17" x14ac:dyDescent="0.2">
      <c r="A82" s="21"/>
      <c r="B82" s="21"/>
      <c r="C82" s="21"/>
      <c r="D82" s="21"/>
      <c r="E82" s="21"/>
      <c r="F82" s="21"/>
      <c r="G82" s="21"/>
      <c r="H82" s="21"/>
      <c r="I82" s="21"/>
      <c r="J82" s="21"/>
      <c r="K82" s="21"/>
      <c r="L82" s="21"/>
      <c r="M82" s="21"/>
      <c r="N82" s="149"/>
      <c r="O82" s="58"/>
      <c r="P82" s="59"/>
      <c r="Q82" s="60"/>
    </row>
    <row r="83" spans="1:17" ht="13.5" thickBot="1" x14ac:dyDescent="0.25">
      <c r="A83" s="21"/>
      <c r="B83" s="21"/>
      <c r="C83" s="21"/>
      <c r="D83" s="21"/>
      <c r="E83" s="21"/>
      <c r="F83" s="21"/>
      <c r="G83" s="21"/>
      <c r="H83" s="21"/>
      <c r="I83" s="21"/>
      <c r="J83" s="21"/>
      <c r="K83" s="21"/>
      <c r="L83" s="21"/>
      <c r="M83" s="21"/>
      <c r="N83" s="149"/>
      <c r="O83" s="58"/>
      <c r="P83" s="59"/>
      <c r="Q83" s="60"/>
    </row>
    <row r="84" spans="1:17" ht="26.25" thickBot="1" x14ac:dyDescent="0.25">
      <c r="A84" s="21"/>
      <c r="B84" s="804" t="s">
        <v>82</v>
      </c>
      <c r="C84" s="805"/>
      <c r="D84" s="805"/>
      <c r="E84" s="805"/>
      <c r="F84" s="805"/>
      <c r="G84" s="805"/>
      <c r="H84" s="805"/>
      <c r="I84" s="805"/>
      <c r="J84" s="805"/>
      <c r="K84" s="805"/>
      <c r="L84" s="805"/>
      <c r="M84" s="805"/>
      <c r="N84" s="805"/>
      <c r="O84" s="43" t="s">
        <v>21</v>
      </c>
      <c r="P84" s="44" t="s">
        <v>23</v>
      </c>
      <c r="Q84" s="45" t="s">
        <v>22</v>
      </c>
    </row>
    <row r="85" spans="1:17" ht="12.75" customHeight="1" thickBot="1" x14ac:dyDescent="0.25">
      <c r="A85" s="21"/>
      <c r="B85" s="111">
        <v>12</v>
      </c>
      <c r="C85" s="696" t="s">
        <v>474</v>
      </c>
      <c r="D85" s="696"/>
      <c r="E85" s="696"/>
      <c r="F85" s="696"/>
      <c r="G85" s="696"/>
      <c r="H85" s="696"/>
      <c r="I85" s="696"/>
      <c r="J85" s="696"/>
      <c r="K85" s="696"/>
      <c r="L85" s="696"/>
      <c r="M85" s="696"/>
      <c r="N85" s="696"/>
      <c r="O85" s="112" t="str">
        <f>IF(Q85=0," ",SUM('Patient Collection'!AM93))</f>
        <v xml:space="preserve"> </v>
      </c>
      <c r="P85" s="113" t="str">
        <f>IF(Q85=0," ",SUM('Patient Collection'!AJ93))</f>
        <v xml:space="preserve"> </v>
      </c>
      <c r="Q85" s="114">
        <f>SUM('Patient Collection'!AL93)</f>
        <v>0</v>
      </c>
    </row>
    <row r="86" spans="1:17" x14ac:dyDescent="0.2">
      <c r="A86" s="21"/>
      <c r="B86" s="21"/>
      <c r="C86" s="21"/>
      <c r="D86" s="21"/>
      <c r="E86" s="21"/>
      <c r="F86" s="21"/>
      <c r="G86" s="21"/>
      <c r="H86" s="21"/>
      <c r="I86" s="21"/>
      <c r="J86" s="21"/>
      <c r="K86" s="21"/>
      <c r="L86" s="21"/>
      <c r="M86" s="21"/>
      <c r="N86" s="21"/>
      <c r="O86" s="21"/>
      <c r="P86" s="61"/>
      <c r="Q86" s="21"/>
    </row>
    <row r="87" spans="1:17" x14ac:dyDescent="0.2">
      <c r="A87" s="21"/>
      <c r="B87" s="779" t="s">
        <v>448</v>
      </c>
      <c r="C87" s="779"/>
      <c r="D87" s="779"/>
      <c r="E87" s="779"/>
      <c r="F87" s="779"/>
      <c r="G87" s="779"/>
      <c r="H87" s="779"/>
      <c r="I87" s="779"/>
      <c r="J87" s="779"/>
      <c r="K87" s="779"/>
      <c r="L87" s="779"/>
      <c r="M87" s="779"/>
      <c r="N87" s="779"/>
      <c r="O87" s="779"/>
      <c r="P87" s="779"/>
      <c r="Q87" s="779"/>
    </row>
    <row r="88" spans="1:17" x14ac:dyDescent="0.2">
      <c r="A88" s="21"/>
      <c r="B88" s="21"/>
      <c r="C88" s="21"/>
      <c r="D88" s="21"/>
      <c r="E88" s="21"/>
      <c r="F88" s="21"/>
      <c r="G88" s="21"/>
      <c r="H88" s="21"/>
      <c r="I88" s="21"/>
      <c r="J88" s="21"/>
      <c r="K88" s="21"/>
      <c r="L88" s="21"/>
      <c r="M88" s="21"/>
      <c r="N88" s="21"/>
      <c r="O88" s="21"/>
      <c r="P88" s="61"/>
      <c r="Q88" s="21"/>
    </row>
    <row r="89" spans="1:17" ht="13.5" thickBot="1" x14ac:dyDescent="0.25">
      <c r="A89" s="21"/>
      <c r="B89" s="21"/>
      <c r="C89" s="21"/>
      <c r="D89" s="21"/>
      <c r="E89" s="21"/>
      <c r="F89" s="21"/>
      <c r="G89" s="21"/>
      <c r="H89" s="21"/>
      <c r="I89" s="21"/>
      <c r="J89" s="21"/>
      <c r="K89" s="21"/>
      <c r="L89" s="21"/>
      <c r="M89" s="21"/>
      <c r="N89" s="21"/>
      <c r="O89" s="21"/>
      <c r="P89" s="61"/>
      <c r="Q89" s="21"/>
    </row>
    <row r="90" spans="1:17" s="1" customFormat="1" ht="28.5" customHeight="1" x14ac:dyDescent="0.25">
      <c r="A90" s="17"/>
      <c r="B90" s="525" t="s">
        <v>338</v>
      </c>
      <c r="C90" s="526"/>
      <c r="D90" s="526"/>
      <c r="E90" s="526"/>
      <c r="F90" s="526"/>
      <c r="G90" s="526"/>
      <c r="H90" s="526"/>
      <c r="I90" s="526"/>
      <c r="J90" s="526"/>
      <c r="K90" s="526"/>
      <c r="L90" s="526"/>
      <c r="M90" s="526"/>
      <c r="N90" s="526"/>
      <c r="O90" s="526"/>
      <c r="P90" s="526"/>
      <c r="Q90" s="527"/>
    </row>
    <row r="91" spans="1:17" s="1" customFormat="1" ht="66.75" customHeight="1" thickBot="1" x14ac:dyDescent="0.3">
      <c r="A91" s="316"/>
      <c r="B91" s="548" t="s">
        <v>564</v>
      </c>
      <c r="C91" s="549"/>
      <c r="D91" s="549"/>
      <c r="E91" s="549"/>
      <c r="F91" s="549"/>
      <c r="G91" s="549"/>
      <c r="H91" s="549"/>
      <c r="I91" s="549"/>
      <c r="J91" s="549"/>
      <c r="K91" s="549"/>
      <c r="L91" s="549"/>
      <c r="M91" s="549"/>
      <c r="N91" s="549"/>
      <c r="O91" s="549"/>
      <c r="P91" s="549"/>
      <c r="Q91" s="550"/>
    </row>
    <row r="92" spans="1:17" s="1" customFormat="1" x14ac:dyDescent="0.2">
      <c r="A92" s="17"/>
      <c r="B92" s="166"/>
      <c r="C92" s="21"/>
      <c r="D92" s="21"/>
      <c r="E92" s="21"/>
      <c r="F92" s="21"/>
      <c r="G92" s="21"/>
      <c r="H92" s="21"/>
      <c r="I92" s="21"/>
      <c r="J92" s="21"/>
      <c r="K92" s="21"/>
      <c r="L92" s="21"/>
      <c r="M92" s="21"/>
      <c r="N92" s="21"/>
      <c r="O92" s="159"/>
      <c r="P92" s="17"/>
      <c r="Q92" s="17"/>
    </row>
    <row r="93" spans="1:17" s="1" customFormat="1" x14ac:dyDescent="0.2">
      <c r="A93" s="17"/>
      <c r="B93" s="21"/>
      <c r="C93" s="21"/>
      <c r="D93" s="21"/>
      <c r="E93" s="21"/>
      <c r="F93" s="21"/>
      <c r="G93" s="21"/>
      <c r="H93" s="21"/>
      <c r="I93" s="21"/>
      <c r="J93" s="21"/>
      <c r="K93" s="21"/>
      <c r="L93" s="21"/>
      <c r="M93" s="21"/>
      <c r="N93" s="21"/>
      <c r="O93" s="159"/>
      <c r="P93" s="17"/>
      <c r="Q93" s="17"/>
    </row>
    <row r="94" spans="1:17" s="1" customFormat="1" x14ac:dyDescent="0.2">
      <c r="A94" s="17"/>
      <c r="B94" s="21"/>
      <c r="C94" s="21"/>
      <c r="D94" s="21"/>
      <c r="E94" s="21"/>
      <c r="F94" s="21"/>
      <c r="G94" s="21"/>
      <c r="H94" s="21"/>
      <c r="I94" s="21"/>
      <c r="J94" s="21"/>
      <c r="K94" s="21"/>
      <c r="L94" s="21"/>
      <c r="M94" s="21"/>
      <c r="N94" s="21"/>
      <c r="O94" s="159"/>
      <c r="P94" s="17"/>
      <c r="Q94" s="17"/>
    </row>
    <row r="95" spans="1:17" s="1" customFormat="1" x14ac:dyDescent="0.25">
      <c r="A95" s="17"/>
      <c r="B95" s="539" t="s">
        <v>280</v>
      </c>
      <c r="C95" s="539"/>
      <c r="D95" s="539"/>
      <c r="E95" s="539"/>
      <c r="F95" s="539"/>
      <c r="G95" s="539"/>
      <c r="H95" s="539"/>
      <c r="I95" s="539"/>
      <c r="J95" s="539"/>
      <c r="K95" s="539"/>
      <c r="L95" s="539"/>
      <c r="M95" s="539"/>
      <c r="N95" s="539"/>
      <c r="O95" s="539"/>
      <c r="P95" s="539"/>
      <c r="Q95" s="539"/>
    </row>
    <row r="96" spans="1:17" s="1" customFormat="1" x14ac:dyDescent="0.2">
      <c r="A96" s="17"/>
      <c r="B96" s="21"/>
      <c r="C96" s="21"/>
      <c r="D96" s="21"/>
      <c r="E96" s="21"/>
      <c r="F96" s="21"/>
      <c r="G96" s="21"/>
      <c r="H96" s="21"/>
      <c r="I96" s="21"/>
      <c r="J96" s="21"/>
      <c r="K96" s="21"/>
      <c r="L96" s="21"/>
      <c r="M96" s="21"/>
      <c r="N96" s="21"/>
      <c r="O96" s="159"/>
      <c r="P96" s="17"/>
      <c r="Q96" s="17"/>
    </row>
    <row r="97" spans="1:17" s="1" customFormat="1" x14ac:dyDescent="0.2">
      <c r="A97" s="17"/>
      <c r="B97" s="21"/>
      <c r="C97" s="21"/>
      <c r="D97" s="21"/>
      <c r="E97" s="21"/>
      <c r="F97" s="21"/>
      <c r="G97" s="21"/>
      <c r="H97" s="21"/>
      <c r="I97" s="21"/>
      <c r="J97" s="21"/>
      <c r="K97" s="21"/>
      <c r="L97" s="21"/>
      <c r="M97" s="21"/>
      <c r="N97" s="21"/>
      <c r="O97" s="159"/>
      <c r="P97" s="17"/>
      <c r="Q97" s="17"/>
    </row>
    <row r="98" spans="1:17" s="1" customFormat="1" x14ac:dyDescent="0.2">
      <c r="A98" s="17"/>
      <c r="B98" s="21"/>
      <c r="C98" s="21"/>
      <c r="D98" s="21"/>
      <c r="E98" s="21"/>
      <c r="F98" s="21"/>
      <c r="G98" s="21"/>
      <c r="H98" s="21"/>
      <c r="I98" s="21"/>
      <c r="J98" s="21"/>
      <c r="K98" s="21"/>
      <c r="L98" s="21"/>
      <c r="M98" s="21"/>
      <c r="N98" s="21"/>
      <c r="O98" s="159"/>
      <c r="P98" s="17"/>
      <c r="Q98" s="17"/>
    </row>
    <row r="99" spans="1:17" s="1" customFormat="1" x14ac:dyDescent="0.2">
      <c r="A99" s="17"/>
      <c r="B99" s="21"/>
      <c r="C99" s="21"/>
      <c r="D99" s="21"/>
      <c r="E99" s="21"/>
      <c r="F99" s="21"/>
      <c r="G99" s="21"/>
      <c r="H99" s="21"/>
      <c r="I99" s="21"/>
      <c r="J99" s="21"/>
      <c r="K99" s="21"/>
      <c r="L99" s="21"/>
      <c r="M99" s="21"/>
      <c r="N99" s="21"/>
      <c r="O99" s="159"/>
      <c r="P99" s="17"/>
      <c r="Q99" s="17"/>
    </row>
    <row r="100" spans="1:17" s="1" customFormat="1" ht="105" customHeight="1" x14ac:dyDescent="0.25">
      <c r="A100" s="17"/>
      <c r="B100" s="509" t="s">
        <v>563</v>
      </c>
      <c r="C100" s="509"/>
      <c r="D100" s="509"/>
      <c r="E100" s="509"/>
      <c r="F100" s="509"/>
      <c r="G100" s="509"/>
      <c r="H100" s="509"/>
      <c r="I100" s="509"/>
      <c r="J100" s="509"/>
      <c r="K100" s="509"/>
      <c r="L100" s="509"/>
      <c r="M100" s="509"/>
      <c r="N100" s="509"/>
      <c r="O100" s="509"/>
      <c r="P100" s="509"/>
      <c r="Q100" s="509"/>
    </row>
  </sheetData>
  <mergeCells count="75">
    <mergeCell ref="C30:N30"/>
    <mergeCell ref="B84:N84"/>
    <mergeCell ref="B90:Q90"/>
    <mergeCell ref="B100:Q100"/>
    <mergeCell ref="C85:N85"/>
    <mergeCell ref="B95:Q95"/>
    <mergeCell ref="B91:Q91"/>
    <mergeCell ref="B87:Q87"/>
    <mergeCell ref="C80:N80"/>
    <mergeCell ref="C81:N81"/>
    <mergeCell ref="C79:N79"/>
    <mergeCell ref="C74:N74"/>
    <mergeCell ref="C67:N67"/>
    <mergeCell ref="C78:N78"/>
    <mergeCell ref="C71:N71"/>
    <mergeCell ref="C72:N72"/>
    <mergeCell ref="C73:N73"/>
    <mergeCell ref="C76:N76"/>
    <mergeCell ref="C77:N77"/>
    <mergeCell ref="C70:N70"/>
    <mergeCell ref="C75:N75"/>
    <mergeCell ref="C68:N68"/>
    <mergeCell ref="C69:N69"/>
    <mergeCell ref="C63:N65"/>
    <mergeCell ref="C66:N66"/>
    <mergeCell ref="C56:N56"/>
    <mergeCell ref="C52:N52"/>
    <mergeCell ref="C58:N58"/>
    <mergeCell ref="C61:N61"/>
    <mergeCell ref="C62:N62"/>
    <mergeCell ref="C60:N60"/>
    <mergeCell ref="C59:N59"/>
    <mergeCell ref="C50:N50"/>
    <mergeCell ref="C34:N34"/>
    <mergeCell ref="C35:N35"/>
    <mergeCell ref="C36:N36"/>
    <mergeCell ref="C51:N51"/>
    <mergeCell ref="O62:Q65"/>
    <mergeCell ref="B23:Q23"/>
    <mergeCell ref="C26:N26"/>
    <mergeCell ref="C27:N27"/>
    <mergeCell ref="C28:N28"/>
    <mergeCell ref="B25:N25"/>
    <mergeCell ref="C29:N29"/>
    <mergeCell ref="C31:N31"/>
    <mergeCell ref="B62:B65"/>
    <mergeCell ref="C37:N37"/>
    <mergeCell ref="C57:N57"/>
    <mergeCell ref="C54:N54"/>
    <mergeCell ref="C55:N55"/>
    <mergeCell ref="C53:N53"/>
    <mergeCell ref="C48:N48"/>
    <mergeCell ref="C49:N49"/>
    <mergeCell ref="B21:Q21"/>
    <mergeCell ref="B20:G20"/>
    <mergeCell ref="H20:Q20"/>
    <mergeCell ref="B37:B47"/>
    <mergeCell ref="C39:N39"/>
    <mergeCell ref="C38:N38"/>
    <mergeCell ref="C45:N45"/>
    <mergeCell ref="C46:N46"/>
    <mergeCell ref="C47:N47"/>
    <mergeCell ref="C44:N44"/>
    <mergeCell ref="C43:N43"/>
    <mergeCell ref="C42:N42"/>
    <mergeCell ref="C41:N41"/>
    <mergeCell ref="C40:N40"/>
    <mergeCell ref="C32:N32"/>
    <mergeCell ref="C33:N33"/>
    <mergeCell ref="B18:H18"/>
    <mergeCell ref="I18:M18"/>
    <mergeCell ref="N18:Q18"/>
    <mergeCell ref="B19:H19"/>
    <mergeCell ref="I19:M19"/>
    <mergeCell ref="N19:Q19"/>
  </mergeCells>
  <pageMargins left="0.39370078740157483" right="0.39370078740157483" top="0.39370078740157483" bottom="0.70866141732283472" header="0.31496062992125984" footer="0"/>
  <pageSetup paperSize="9" scale="72" fitToHeight="0" orientation="portrait" r:id="rId1"/>
  <headerFooter>
    <oddFooter>&amp;LNSQHS Standards Edition 2 Version 1.0 - Standard 8 Recognising and Responding
to Acute Deterioration
Page &amp;P of &amp;N&amp;CPrinted copies are uncontrolled&amp;R&amp;G</oddFooter>
  </headerFooter>
  <ignoredErrors>
    <ignoredError sqref="C63" formulaRange="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5"/>
  <sheetViews>
    <sheetView zoomScaleNormal="100" workbookViewId="0"/>
  </sheetViews>
  <sheetFormatPr defaultColWidth="9.140625" defaultRowHeight="12.75" x14ac:dyDescent="0.25"/>
  <cols>
    <col min="1" max="1" width="2.7109375" style="281" customWidth="1"/>
    <col min="2" max="2" width="21.85546875" style="281" customWidth="1"/>
    <col min="3" max="3" width="12.7109375" style="281" customWidth="1"/>
    <col min="4" max="4" width="10.140625" style="315" customWidth="1"/>
    <col min="5" max="5" width="58.85546875" style="281" customWidth="1"/>
    <col min="6" max="6" width="34.7109375" style="281" customWidth="1"/>
    <col min="7" max="7" width="52.85546875" style="281" customWidth="1"/>
    <col min="8" max="8" width="9.140625" style="315" customWidth="1"/>
    <col min="9" max="9" width="87.7109375" style="281" customWidth="1"/>
    <col min="10" max="10" width="25" style="281" customWidth="1"/>
    <col min="11" max="12" width="60.7109375" style="281" customWidth="1"/>
    <col min="13" max="16384" width="9.140625" style="281"/>
  </cols>
  <sheetData>
    <row r="1" spans="1:12" x14ac:dyDescent="0.25">
      <c r="A1" s="279"/>
      <c r="B1" s="279"/>
      <c r="C1" s="279"/>
      <c r="D1" s="280"/>
      <c r="E1" s="279"/>
      <c r="F1" s="279"/>
      <c r="G1" s="279"/>
      <c r="H1" s="280"/>
      <c r="I1" s="279"/>
      <c r="J1" s="279"/>
      <c r="K1" s="279"/>
      <c r="L1" s="279"/>
    </row>
    <row r="2" spans="1:12" x14ac:dyDescent="0.25">
      <c r="A2" s="279"/>
      <c r="B2" s="279"/>
      <c r="C2" s="279"/>
      <c r="D2" s="280"/>
      <c r="E2" s="279"/>
      <c r="F2" s="279"/>
      <c r="G2" s="279"/>
      <c r="H2" s="280"/>
      <c r="I2" s="279"/>
      <c r="J2" s="279"/>
      <c r="K2" s="279"/>
      <c r="L2" s="279"/>
    </row>
    <row r="3" spans="1:12" x14ac:dyDescent="0.25">
      <c r="A3" s="279"/>
      <c r="B3" s="279"/>
      <c r="C3" s="279"/>
      <c r="D3" s="280"/>
      <c r="E3" s="279"/>
      <c r="F3" s="279"/>
      <c r="G3" s="279"/>
      <c r="H3" s="280"/>
      <c r="I3" s="279"/>
      <c r="J3" s="279"/>
      <c r="K3" s="279"/>
      <c r="L3" s="279"/>
    </row>
    <row r="4" spans="1:12" x14ac:dyDescent="0.25">
      <c r="A4" s="279"/>
      <c r="B4" s="279"/>
      <c r="C4" s="279"/>
      <c r="D4" s="280"/>
      <c r="E4" s="279"/>
      <c r="F4" s="279"/>
      <c r="G4" s="279"/>
      <c r="H4" s="280"/>
      <c r="I4" s="279"/>
      <c r="J4" s="279"/>
      <c r="K4" s="279"/>
      <c r="L4" s="279"/>
    </row>
    <row r="5" spans="1:12" x14ac:dyDescent="0.25">
      <c r="A5" s="279"/>
      <c r="B5" s="279"/>
      <c r="C5" s="279"/>
      <c r="D5" s="280"/>
      <c r="E5" s="279"/>
      <c r="F5" s="279"/>
      <c r="G5" s="279"/>
      <c r="H5" s="280"/>
      <c r="I5" s="279"/>
      <c r="J5" s="279"/>
      <c r="K5" s="279"/>
      <c r="L5" s="279"/>
    </row>
    <row r="6" spans="1:12" x14ac:dyDescent="0.25">
      <c r="A6" s="279"/>
      <c r="B6" s="279"/>
      <c r="C6" s="279"/>
      <c r="D6" s="280"/>
      <c r="E6" s="279"/>
      <c r="F6" s="279"/>
      <c r="G6" s="279"/>
      <c r="H6" s="280"/>
      <c r="I6" s="279"/>
      <c r="J6" s="279"/>
      <c r="K6" s="279"/>
      <c r="L6" s="279"/>
    </row>
    <row r="7" spans="1:12" x14ac:dyDescent="0.25">
      <c r="A7" s="279"/>
      <c r="B7" s="279"/>
      <c r="C7" s="279"/>
      <c r="D7" s="280"/>
      <c r="E7" s="279"/>
      <c r="F7" s="279"/>
      <c r="G7" s="279"/>
      <c r="H7" s="280"/>
      <c r="I7" s="279"/>
      <c r="J7" s="279"/>
      <c r="K7" s="279"/>
      <c r="L7" s="279"/>
    </row>
    <row r="8" spans="1:12" x14ac:dyDescent="0.25">
      <c r="A8" s="279"/>
      <c r="B8" s="279"/>
      <c r="C8" s="279"/>
      <c r="D8" s="280"/>
      <c r="E8" s="279"/>
      <c r="F8" s="279"/>
      <c r="G8" s="279"/>
      <c r="H8" s="280"/>
      <c r="I8" s="279"/>
      <c r="J8" s="279"/>
      <c r="K8" s="279"/>
      <c r="L8" s="279"/>
    </row>
    <row r="9" spans="1:12" x14ac:dyDescent="0.25">
      <c r="A9" s="279"/>
      <c r="B9" s="279"/>
      <c r="C9" s="279"/>
      <c r="D9" s="280"/>
      <c r="E9" s="279"/>
      <c r="F9" s="279"/>
      <c r="G9" s="279"/>
      <c r="H9" s="280"/>
      <c r="I9" s="279"/>
      <c r="J9" s="279"/>
      <c r="K9" s="279"/>
      <c r="L9" s="279"/>
    </row>
    <row r="10" spans="1:12" ht="14.25" x14ac:dyDescent="0.25">
      <c r="A10" s="279"/>
      <c r="B10" s="279"/>
      <c r="C10" s="282"/>
      <c r="D10" s="280"/>
      <c r="E10" s="279"/>
      <c r="F10" s="279"/>
      <c r="G10" s="279"/>
      <c r="H10" s="280"/>
      <c r="I10" s="279"/>
      <c r="J10" s="279"/>
      <c r="K10" s="279"/>
      <c r="L10" s="279"/>
    </row>
    <row r="11" spans="1:12" ht="25.5" x14ac:dyDescent="0.25">
      <c r="A11" s="279"/>
      <c r="B11" s="279"/>
      <c r="C11" s="283"/>
      <c r="D11" s="280"/>
      <c r="E11" s="279"/>
      <c r="F11" s="279"/>
      <c r="G11" s="279"/>
      <c r="H11" s="280"/>
      <c r="I11" s="279"/>
      <c r="J11" s="279"/>
      <c r="K11" s="279"/>
      <c r="L11" s="279"/>
    </row>
    <row r="12" spans="1:12" ht="25.5" x14ac:dyDescent="0.25">
      <c r="A12" s="279"/>
      <c r="B12" s="279"/>
      <c r="C12" s="283"/>
      <c r="D12" s="280"/>
      <c r="E12" s="279"/>
      <c r="F12" s="279"/>
      <c r="G12" s="279"/>
      <c r="H12" s="280"/>
      <c r="I12" s="279"/>
      <c r="J12" s="279"/>
      <c r="K12" s="279"/>
      <c r="L12" s="279"/>
    </row>
    <row r="13" spans="1:12" ht="15" x14ac:dyDescent="0.25">
      <c r="A13" s="279"/>
      <c r="B13" s="279"/>
      <c r="C13" s="284"/>
      <c r="D13" s="280"/>
      <c r="E13" s="279"/>
      <c r="F13" s="279"/>
      <c r="G13" s="279"/>
      <c r="H13" s="280"/>
      <c r="I13" s="279"/>
      <c r="J13" s="279"/>
      <c r="K13" s="279"/>
      <c r="L13" s="279"/>
    </row>
    <row r="14" spans="1:12" x14ac:dyDescent="0.25">
      <c r="A14" s="279"/>
      <c r="B14" s="279"/>
      <c r="C14" s="279"/>
      <c r="D14" s="280"/>
      <c r="E14" s="279"/>
      <c r="F14" s="279"/>
      <c r="G14" s="279"/>
      <c r="H14" s="280"/>
      <c r="I14" s="279"/>
      <c r="J14" s="279"/>
      <c r="K14" s="279"/>
      <c r="L14" s="279"/>
    </row>
    <row r="15" spans="1:12" x14ac:dyDescent="0.25">
      <c r="A15" s="279"/>
      <c r="B15" s="279"/>
      <c r="C15" s="279"/>
      <c r="D15" s="280"/>
      <c r="E15" s="279"/>
      <c r="F15" s="279"/>
      <c r="G15" s="279"/>
      <c r="H15" s="280"/>
      <c r="I15" s="279"/>
      <c r="J15" s="279"/>
      <c r="K15" s="279"/>
      <c r="L15" s="279"/>
    </row>
    <row r="16" spans="1:12" x14ac:dyDescent="0.25">
      <c r="A16" s="279"/>
      <c r="B16" s="285" t="s">
        <v>284</v>
      </c>
      <c r="C16" s="279"/>
      <c r="D16" s="280"/>
      <c r="E16" s="279"/>
      <c r="F16" s="279"/>
      <c r="G16" s="279"/>
      <c r="H16" s="280"/>
      <c r="I16" s="279"/>
      <c r="J16" s="279"/>
      <c r="K16" s="279"/>
      <c r="L16" s="279"/>
    </row>
    <row r="17" spans="1:12" x14ac:dyDescent="0.25">
      <c r="A17" s="279"/>
      <c r="B17" s="285" t="s">
        <v>276</v>
      </c>
      <c r="C17" s="279"/>
      <c r="D17" s="280"/>
      <c r="E17" s="279"/>
      <c r="F17" s="279"/>
      <c r="G17" s="279"/>
      <c r="H17" s="280"/>
      <c r="I17" s="279"/>
      <c r="J17" s="279"/>
      <c r="K17" s="279"/>
      <c r="L17" s="279"/>
    </row>
    <row r="18" spans="1:12" x14ac:dyDescent="0.25">
      <c r="A18" s="279"/>
      <c r="B18" s="279"/>
      <c r="C18" s="279"/>
      <c r="D18" s="280"/>
      <c r="E18" s="279"/>
      <c r="F18" s="279"/>
      <c r="G18" s="279"/>
      <c r="H18" s="280"/>
      <c r="I18" s="279"/>
      <c r="J18" s="279"/>
      <c r="K18" s="279"/>
      <c r="L18" s="279"/>
    </row>
    <row r="19" spans="1:12" x14ac:dyDescent="0.25">
      <c r="A19" s="279"/>
      <c r="B19" s="279"/>
      <c r="C19" s="279"/>
      <c r="D19" s="280"/>
      <c r="E19" s="279"/>
      <c r="F19" s="279"/>
      <c r="G19" s="279"/>
      <c r="H19" s="280"/>
      <c r="I19" s="279"/>
      <c r="J19" s="279"/>
      <c r="K19" s="279"/>
      <c r="L19" s="279"/>
    </row>
    <row r="20" spans="1:12" ht="25.5" x14ac:dyDescent="0.25">
      <c r="A20" s="279"/>
      <c r="B20" s="286" t="s">
        <v>184</v>
      </c>
      <c r="C20" s="286" t="s">
        <v>185</v>
      </c>
      <c r="D20" s="286" t="s">
        <v>186</v>
      </c>
      <c r="E20" s="286" t="s">
        <v>187</v>
      </c>
      <c r="F20" s="287" t="s">
        <v>188</v>
      </c>
      <c r="G20" s="288" t="s">
        <v>189</v>
      </c>
      <c r="H20" s="287" t="s">
        <v>190</v>
      </c>
      <c r="I20" s="287" t="s">
        <v>191</v>
      </c>
      <c r="J20" s="287" t="s">
        <v>192</v>
      </c>
      <c r="K20" s="289" t="s">
        <v>193</v>
      </c>
      <c r="L20" s="289" t="s">
        <v>194</v>
      </c>
    </row>
    <row r="21" spans="1:12" s="293" customFormat="1" ht="323.25" customHeight="1" x14ac:dyDescent="0.25">
      <c r="A21" s="279"/>
      <c r="B21" s="807" t="s">
        <v>195</v>
      </c>
      <c r="C21" s="807" t="s">
        <v>196</v>
      </c>
      <c r="D21" s="810">
        <v>8.1</v>
      </c>
      <c r="E21" s="807" t="s">
        <v>197</v>
      </c>
      <c r="F21" s="290" t="s">
        <v>198</v>
      </c>
      <c r="G21" s="290" t="s">
        <v>199</v>
      </c>
      <c r="H21" s="291" t="s">
        <v>200</v>
      </c>
      <c r="I21" s="292" t="s">
        <v>201</v>
      </c>
      <c r="J21" s="292" t="s">
        <v>202</v>
      </c>
      <c r="K21" s="290"/>
      <c r="L21" s="290"/>
    </row>
    <row r="22" spans="1:12" s="293" customFormat="1" ht="382.5" customHeight="1" x14ac:dyDescent="0.25">
      <c r="A22" s="279"/>
      <c r="B22" s="809"/>
      <c r="C22" s="809"/>
      <c r="D22" s="811"/>
      <c r="E22" s="809"/>
      <c r="F22" s="807" t="s">
        <v>203</v>
      </c>
      <c r="G22" s="807" t="s">
        <v>204</v>
      </c>
      <c r="H22" s="819" t="s">
        <v>200</v>
      </c>
      <c r="I22" s="294" t="s">
        <v>323</v>
      </c>
      <c r="J22" s="295" t="s">
        <v>293</v>
      </c>
      <c r="K22" s="813"/>
      <c r="L22" s="807"/>
    </row>
    <row r="23" spans="1:12" s="293" customFormat="1" ht="140.25" customHeight="1" x14ac:dyDescent="0.25">
      <c r="A23" s="279"/>
      <c r="B23" s="809"/>
      <c r="C23" s="809"/>
      <c r="D23" s="811"/>
      <c r="E23" s="809"/>
      <c r="F23" s="808"/>
      <c r="G23" s="808"/>
      <c r="H23" s="820"/>
      <c r="I23" s="296" t="s">
        <v>409</v>
      </c>
      <c r="J23" s="297" t="s">
        <v>341</v>
      </c>
      <c r="K23" s="814"/>
      <c r="L23" s="808"/>
    </row>
    <row r="24" spans="1:12" s="293" customFormat="1" ht="127.5" x14ac:dyDescent="0.25">
      <c r="A24" s="279"/>
      <c r="B24" s="809"/>
      <c r="C24" s="809"/>
      <c r="D24" s="811"/>
      <c r="E24" s="809"/>
      <c r="F24" s="290" t="s">
        <v>205</v>
      </c>
      <c r="G24" s="290" t="s">
        <v>206</v>
      </c>
      <c r="H24" s="291" t="s">
        <v>200</v>
      </c>
      <c r="I24" s="298" t="s">
        <v>324</v>
      </c>
      <c r="J24" s="298" t="s">
        <v>207</v>
      </c>
      <c r="K24" s="290"/>
      <c r="L24" s="290"/>
    </row>
    <row r="25" spans="1:12" s="293" customFormat="1" ht="320.25" customHeight="1" x14ac:dyDescent="0.25">
      <c r="A25" s="279"/>
      <c r="B25" s="809"/>
      <c r="C25" s="808"/>
      <c r="D25" s="812"/>
      <c r="E25" s="808"/>
      <c r="F25" s="290" t="s">
        <v>208</v>
      </c>
      <c r="G25" s="290" t="s">
        <v>209</v>
      </c>
      <c r="H25" s="291" t="s">
        <v>200</v>
      </c>
      <c r="I25" s="299" t="s">
        <v>210</v>
      </c>
      <c r="J25" s="299" t="s">
        <v>211</v>
      </c>
      <c r="K25" s="290"/>
      <c r="L25" s="290"/>
    </row>
    <row r="26" spans="1:12" s="293" customFormat="1" ht="191.25" x14ac:dyDescent="0.25">
      <c r="A26" s="279"/>
      <c r="B26" s="809"/>
      <c r="C26" s="807" t="s">
        <v>212</v>
      </c>
      <c r="D26" s="810">
        <v>8.1999999999999993</v>
      </c>
      <c r="E26" s="807" t="s">
        <v>213</v>
      </c>
      <c r="F26" s="299" t="s">
        <v>214</v>
      </c>
      <c r="G26" s="299" t="s">
        <v>215</v>
      </c>
      <c r="H26" s="291" t="s">
        <v>200</v>
      </c>
      <c r="I26" s="299" t="s">
        <v>325</v>
      </c>
      <c r="J26" s="317" t="s">
        <v>537</v>
      </c>
      <c r="K26" s="290"/>
      <c r="L26" s="290"/>
    </row>
    <row r="27" spans="1:12" s="293" customFormat="1" ht="140.25" x14ac:dyDescent="0.25">
      <c r="A27" s="279"/>
      <c r="B27" s="809"/>
      <c r="C27" s="809"/>
      <c r="D27" s="811"/>
      <c r="E27" s="809"/>
      <c r="F27" s="299" t="s">
        <v>216</v>
      </c>
      <c r="G27" s="299" t="s">
        <v>217</v>
      </c>
      <c r="H27" s="291" t="s">
        <v>200</v>
      </c>
      <c r="I27" s="299" t="s">
        <v>326</v>
      </c>
      <c r="J27" s="299" t="s">
        <v>218</v>
      </c>
      <c r="K27" s="290"/>
      <c r="L27" s="290"/>
    </row>
    <row r="28" spans="1:12" s="293" customFormat="1" ht="293.25" x14ac:dyDescent="0.25">
      <c r="A28" s="279"/>
      <c r="B28" s="809"/>
      <c r="C28" s="809"/>
      <c r="D28" s="811"/>
      <c r="E28" s="809"/>
      <c r="F28" s="299" t="s">
        <v>219</v>
      </c>
      <c r="G28" s="299" t="s">
        <v>220</v>
      </c>
      <c r="H28" s="291" t="s">
        <v>200</v>
      </c>
      <c r="I28" s="317" t="s">
        <v>539</v>
      </c>
      <c r="J28" s="299" t="s">
        <v>300</v>
      </c>
      <c r="K28" s="290"/>
      <c r="L28" s="290"/>
    </row>
    <row r="29" spans="1:12" s="293" customFormat="1" ht="63.75" x14ac:dyDescent="0.25">
      <c r="A29" s="279"/>
      <c r="B29" s="809"/>
      <c r="C29" s="809"/>
      <c r="D29" s="811"/>
      <c r="E29" s="809"/>
      <c r="F29" s="290" t="s">
        <v>221</v>
      </c>
      <c r="G29" s="290" t="s">
        <v>222</v>
      </c>
      <c r="H29" s="291" t="s">
        <v>200</v>
      </c>
      <c r="I29" s="290" t="s">
        <v>415</v>
      </c>
      <c r="J29" s="290" t="s">
        <v>223</v>
      </c>
      <c r="K29" s="290"/>
      <c r="L29" s="290"/>
    </row>
    <row r="30" spans="1:12" s="293" customFormat="1" ht="153" x14ac:dyDescent="0.25">
      <c r="A30" s="279"/>
      <c r="B30" s="809"/>
      <c r="C30" s="808"/>
      <c r="D30" s="812"/>
      <c r="E30" s="808"/>
      <c r="F30" s="290" t="s">
        <v>224</v>
      </c>
      <c r="G30" s="318" t="s">
        <v>553</v>
      </c>
      <c r="H30" s="291" t="s">
        <v>225</v>
      </c>
      <c r="I30" s="299" t="s">
        <v>355</v>
      </c>
      <c r="J30" s="299" t="s">
        <v>226</v>
      </c>
      <c r="K30" s="290" t="s">
        <v>369</v>
      </c>
      <c r="L30" s="290" t="s">
        <v>356</v>
      </c>
    </row>
    <row r="31" spans="1:12" s="293" customFormat="1" ht="76.5" x14ac:dyDescent="0.25">
      <c r="A31" s="279"/>
      <c r="B31" s="808"/>
      <c r="C31" s="290" t="s">
        <v>227</v>
      </c>
      <c r="D31" s="291">
        <v>8.3000000000000007</v>
      </c>
      <c r="E31" s="290" t="s">
        <v>228</v>
      </c>
      <c r="F31" s="815" t="s">
        <v>302</v>
      </c>
      <c r="G31" s="816"/>
      <c r="H31" s="816"/>
      <c r="I31" s="816"/>
      <c r="J31" s="816"/>
      <c r="K31" s="816"/>
      <c r="L31" s="816"/>
    </row>
    <row r="32" spans="1:12" s="293" customFormat="1" ht="229.5" x14ac:dyDescent="0.25">
      <c r="A32" s="279"/>
      <c r="B32" s="807" t="s">
        <v>229</v>
      </c>
      <c r="C32" s="807" t="s">
        <v>230</v>
      </c>
      <c r="D32" s="810">
        <v>8.4</v>
      </c>
      <c r="E32" s="807" t="s">
        <v>231</v>
      </c>
      <c r="F32" s="290" t="s">
        <v>232</v>
      </c>
      <c r="G32" s="318" t="s">
        <v>554</v>
      </c>
      <c r="H32" s="291" t="s">
        <v>233</v>
      </c>
      <c r="I32" s="317" t="s">
        <v>510</v>
      </c>
      <c r="J32" s="317" t="s">
        <v>505</v>
      </c>
      <c r="K32" s="318" t="s">
        <v>522</v>
      </c>
      <c r="L32" s="317" t="s">
        <v>523</v>
      </c>
    </row>
    <row r="33" spans="1:12" s="293" customFormat="1" ht="63.75" x14ac:dyDescent="0.25">
      <c r="A33" s="279"/>
      <c r="B33" s="809"/>
      <c r="C33" s="809"/>
      <c r="D33" s="811"/>
      <c r="E33" s="809"/>
      <c r="F33" s="290" t="s">
        <v>234</v>
      </c>
      <c r="G33" s="290" t="s">
        <v>370</v>
      </c>
      <c r="H33" s="291" t="s">
        <v>233</v>
      </c>
      <c r="I33" s="299" t="s">
        <v>235</v>
      </c>
      <c r="J33" s="299" t="s">
        <v>236</v>
      </c>
      <c r="K33" s="290" t="s">
        <v>371</v>
      </c>
      <c r="L33" s="299" t="s">
        <v>358</v>
      </c>
    </row>
    <row r="34" spans="1:12" s="293" customFormat="1" ht="296.25" customHeight="1" x14ac:dyDescent="0.25">
      <c r="A34" s="279"/>
      <c r="B34" s="809"/>
      <c r="C34" s="809"/>
      <c r="D34" s="811"/>
      <c r="E34" s="809"/>
      <c r="F34" s="290" t="s">
        <v>237</v>
      </c>
      <c r="G34" s="318" t="s">
        <v>555</v>
      </c>
      <c r="H34" s="291" t="s">
        <v>233</v>
      </c>
      <c r="I34" s="299" t="s">
        <v>446</v>
      </c>
      <c r="J34" s="317" t="s">
        <v>558</v>
      </c>
      <c r="K34" s="299" t="s">
        <v>444</v>
      </c>
      <c r="L34" s="299" t="s">
        <v>445</v>
      </c>
    </row>
    <row r="35" spans="1:12" s="293" customFormat="1" ht="25.5" x14ac:dyDescent="0.25">
      <c r="A35" s="279"/>
      <c r="B35" s="809"/>
      <c r="C35" s="809"/>
      <c r="D35" s="811"/>
      <c r="E35" s="809"/>
      <c r="F35" s="290" t="s">
        <v>238</v>
      </c>
      <c r="G35" s="290" t="s">
        <v>239</v>
      </c>
      <c r="H35" s="291" t="s">
        <v>233</v>
      </c>
      <c r="I35" s="299" t="s">
        <v>240</v>
      </c>
      <c r="J35" s="299" t="s">
        <v>321</v>
      </c>
      <c r="K35" s="290" t="s">
        <v>359</v>
      </c>
      <c r="L35" s="290" t="s">
        <v>357</v>
      </c>
    </row>
    <row r="36" spans="1:12" s="293" customFormat="1" ht="89.25" x14ac:dyDescent="0.25">
      <c r="A36" s="279"/>
      <c r="B36" s="809"/>
      <c r="C36" s="809"/>
      <c r="D36" s="811"/>
      <c r="E36" s="809"/>
      <c r="F36" s="290" t="s">
        <v>241</v>
      </c>
      <c r="G36" s="318" t="s">
        <v>547</v>
      </c>
      <c r="H36" s="291" t="s">
        <v>233</v>
      </c>
      <c r="I36" s="299" t="s">
        <v>365</v>
      </c>
      <c r="J36" s="299" t="s">
        <v>366</v>
      </c>
      <c r="K36" s="318" t="s">
        <v>548</v>
      </c>
      <c r="L36" s="318" t="s">
        <v>549</v>
      </c>
    </row>
    <row r="37" spans="1:12" s="293" customFormat="1" ht="39.75" customHeight="1" x14ac:dyDescent="0.25">
      <c r="A37" s="279"/>
      <c r="B37" s="809"/>
      <c r="C37" s="809"/>
      <c r="D37" s="811"/>
      <c r="E37" s="809"/>
      <c r="F37" s="290" t="s">
        <v>242</v>
      </c>
      <c r="G37" s="318" t="s">
        <v>556</v>
      </c>
      <c r="H37" s="291" t="s">
        <v>233</v>
      </c>
      <c r="I37" s="317" t="s">
        <v>516</v>
      </c>
      <c r="J37" s="299" t="s">
        <v>243</v>
      </c>
      <c r="K37" s="299" t="s">
        <v>360</v>
      </c>
      <c r="L37" s="299" t="s">
        <v>361</v>
      </c>
    </row>
    <row r="38" spans="1:12" s="293" customFormat="1" ht="191.25" x14ac:dyDescent="0.25">
      <c r="A38" s="279"/>
      <c r="B38" s="809"/>
      <c r="C38" s="809"/>
      <c r="D38" s="811"/>
      <c r="E38" s="809"/>
      <c r="F38" s="290" t="s">
        <v>244</v>
      </c>
      <c r="G38" s="318" t="s">
        <v>524</v>
      </c>
      <c r="H38" s="291" t="s">
        <v>233</v>
      </c>
      <c r="I38" s="317" t="s">
        <v>551</v>
      </c>
      <c r="J38" s="317" t="s">
        <v>517</v>
      </c>
      <c r="K38" s="317" t="s">
        <v>525</v>
      </c>
      <c r="L38" s="317" t="s">
        <v>526</v>
      </c>
    </row>
    <row r="39" spans="1:12" s="293" customFormat="1" ht="267.75" x14ac:dyDescent="0.25">
      <c r="A39" s="279"/>
      <c r="B39" s="809"/>
      <c r="C39" s="809"/>
      <c r="D39" s="812"/>
      <c r="E39" s="808"/>
      <c r="F39" s="290" t="s">
        <v>322</v>
      </c>
      <c r="G39" s="318" t="s">
        <v>495</v>
      </c>
      <c r="H39" s="291" t="s">
        <v>225</v>
      </c>
      <c r="I39" s="317" t="s">
        <v>506</v>
      </c>
      <c r="J39" s="317" t="s">
        <v>505</v>
      </c>
      <c r="K39" s="318" t="s">
        <v>507</v>
      </c>
      <c r="L39" s="318" t="s">
        <v>508</v>
      </c>
    </row>
    <row r="40" spans="1:12" s="293" customFormat="1" ht="140.25" x14ac:dyDescent="0.25">
      <c r="A40" s="279"/>
      <c r="B40" s="809"/>
      <c r="C40" s="807" t="s">
        <v>245</v>
      </c>
      <c r="D40" s="291">
        <v>8.6</v>
      </c>
      <c r="E40" s="290" t="s">
        <v>246</v>
      </c>
      <c r="F40" s="815" t="s">
        <v>301</v>
      </c>
      <c r="G40" s="816"/>
      <c r="H40" s="816"/>
      <c r="I40" s="816"/>
      <c r="J40" s="816"/>
      <c r="K40" s="816"/>
      <c r="L40" s="816"/>
    </row>
    <row r="41" spans="1:12" s="293" customFormat="1" ht="25.5" x14ac:dyDescent="0.25">
      <c r="A41" s="279"/>
      <c r="B41" s="809"/>
      <c r="C41" s="809"/>
      <c r="D41" s="300">
        <v>8.6999999999999993</v>
      </c>
      <c r="E41" s="292" t="s">
        <v>247</v>
      </c>
      <c r="F41" s="292" t="s">
        <v>318</v>
      </c>
      <c r="G41" s="318" t="s">
        <v>535</v>
      </c>
      <c r="H41" s="291" t="s">
        <v>233</v>
      </c>
      <c r="I41" s="290" t="s">
        <v>319</v>
      </c>
      <c r="J41" s="318" t="s">
        <v>518</v>
      </c>
      <c r="K41" s="318" t="s">
        <v>536</v>
      </c>
      <c r="L41" s="290" t="s">
        <v>419</v>
      </c>
    </row>
    <row r="42" spans="1:12" s="293" customFormat="1" ht="127.5" x14ac:dyDescent="0.25">
      <c r="A42" s="279"/>
      <c r="B42" s="809"/>
      <c r="C42" s="809"/>
      <c r="D42" s="291">
        <v>8.8000000000000007</v>
      </c>
      <c r="E42" s="290" t="s">
        <v>248</v>
      </c>
      <c r="F42" s="292" t="s">
        <v>249</v>
      </c>
      <c r="G42" s="290" t="s">
        <v>250</v>
      </c>
      <c r="H42" s="291" t="s">
        <v>200</v>
      </c>
      <c r="I42" s="290" t="s">
        <v>251</v>
      </c>
      <c r="J42" s="290" t="s">
        <v>252</v>
      </c>
      <c r="K42" s="290"/>
      <c r="L42" s="290"/>
    </row>
    <row r="43" spans="1:12" s="293" customFormat="1" ht="127.5" x14ac:dyDescent="0.25">
      <c r="A43" s="279"/>
      <c r="B43" s="809"/>
      <c r="C43" s="809"/>
      <c r="D43" s="810">
        <v>8.9</v>
      </c>
      <c r="E43" s="807" t="s">
        <v>253</v>
      </c>
      <c r="F43" s="290" t="s">
        <v>363</v>
      </c>
      <c r="G43" s="318" t="s">
        <v>528</v>
      </c>
      <c r="H43" s="301" t="s">
        <v>233</v>
      </c>
      <c r="I43" s="318" t="s">
        <v>519</v>
      </c>
      <c r="J43" s="318" t="s">
        <v>520</v>
      </c>
      <c r="K43" s="317" t="s">
        <v>542</v>
      </c>
      <c r="L43" s="317" t="s">
        <v>527</v>
      </c>
    </row>
    <row r="44" spans="1:12" s="293" customFormat="1" ht="76.5" x14ac:dyDescent="0.25">
      <c r="A44" s="279"/>
      <c r="B44" s="809"/>
      <c r="C44" s="809"/>
      <c r="D44" s="811"/>
      <c r="E44" s="809"/>
      <c r="F44" s="290" t="s">
        <v>364</v>
      </c>
      <c r="G44" s="318" t="s">
        <v>529</v>
      </c>
      <c r="H44" s="291" t="s">
        <v>233</v>
      </c>
      <c r="I44" s="318" t="s">
        <v>552</v>
      </c>
      <c r="J44" s="318" t="s">
        <v>513</v>
      </c>
      <c r="K44" s="318" t="s">
        <v>530</v>
      </c>
      <c r="L44" s="317" t="s">
        <v>531</v>
      </c>
    </row>
    <row r="45" spans="1:12" s="293" customFormat="1" ht="76.5" x14ac:dyDescent="0.25">
      <c r="A45" s="279"/>
      <c r="B45" s="808"/>
      <c r="C45" s="808"/>
      <c r="D45" s="812"/>
      <c r="E45" s="808"/>
      <c r="F45" s="290" t="s">
        <v>364</v>
      </c>
      <c r="G45" s="318" t="s">
        <v>533</v>
      </c>
      <c r="H45" s="291" t="s">
        <v>233</v>
      </c>
      <c r="I45" s="318" t="s">
        <v>521</v>
      </c>
      <c r="J45" s="318" t="s">
        <v>513</v>
      </c>
      <c r="K45" s="318" t="s">
        <v>534</v>
      </c>
      <c r="L45" s="317" t="s">
        <v>532</v>
      </c>
    </row>
    <row r="46" spans="1:12" s="293" customFormat="1" ht="127.5" customHeight="1" x14ac:dyDescent="0.25">
      <c r="A46" s="279"/>
      <c r="B46" s="807" t="s">
        <v>254</v>
      </c>
      <c r="C46" s="807" t="s">
        <v>255</v>
      </c>
      <c r="D46" s="810" t="s">
        <v>256</v>
      </c>
      <c r="E46" s="807" t="s">
        <v>257</v>
      </c>
      <c r="F46" s="299" t="s">
        <v>368</v>
      </c>
      <c r="G46" s="299" t="s">
        <v>367</v>
      </c>
      <c r="H46" s="291" t="s">
        <v>200</v>
      </c>
      <c r="I46" s="292" t="s">
        <v>381</v>
      </c>
      <c r="J46" s="292" t="s">
        <v>258</v>
      </c>
      <c r="K46" s="290"/>
      <c r="L46" s="290"/>
    </row>
    <row r="47" spans="1:12" s="293" customFormat="1" ht="267.75" customHeight="1" x14ac:dyDescent="0.25">
      <c r="A47" s="279"/>
      <c r="B47" s="809"/>
      <c r="C47" s="809"/>
      <c r="D47" s="811"/>
      <c r="E47" s="809"/>
      <c r="F47" s="817" t="s">
        <v>426</v>
      </c>
      <c r="G47" s="817" t="s">
        <v>427</v>
      </c>
      <c r="H47" s="819" t="s">
        <v>200</v>
      </c>
      <c r="I47" s="295" t="s">
        <v>428</v>
      </c>
      <c r="J47" s="295" t="s">
        <v>374</v>
      </c>
      <c r="K47" s="813"/>
      <c r="L47" s="807"/>
    </row>
    <row r="48" spans="1:12" s="293" customFormat="1" ht="165.75" customHeight="1" x14ac:dyDescent="0.25">
      <c r="A48" s="279"/>
      <c r="B48" s="809"/>
      <c r="C48" s="809"/>
      <c r="D48" s="812"/>
      <c r="E48" s="808"/>
      <c r="F48" s="818"/>
      <c r="G48" s="818"/>
      <c r="H48" s="820"/>
      <c r="I48" s="297" t="s">
        <v>429</v>
      </c>
      <c r="J48" s="297" t="s">
        <v>373</v>
      </c>
      <c r="K48" s="814"/>
      <c r="L48" s="808"/>
    </row>
    <row r="49" spans="1:15" s="293" customFormat="1" ht="169.5" customHeight="1" x14ac:dyDescent="0.25">
      <c r="A49" s="279"/>
      <c r="B49" s="809"/>
      <c r="C49" s="809"/>
      <c r="D49" s="810" t="s">
        <v>259</v>
      </c>
      <c r="E49" s="807" t="s">
        <v>260</v>
      </c>
      <c r="F49" s="302" t="s">
        <v>430</v>
      </c>
      <c r="G49" s="302" t="s">
        <v>431</v>
      </c>
      <c r="H49" s="303" t="s">
        <v>200</v>
      </c>
      <c r="I49" s="297" t="s">
        <v>432</v>
      </c>
      <c r="J49" s="297" t="s">
        <v>372</v>
      </c>
      <c r="K49" s="302"/>
      <c r="L49" s="302"/>
    </row>
    <row r="50" spans="1:15" s="293" customFormat="1" ht="408" x14ac:dyDescent="0.25">
      <c r="A50" s="279"/>
      <c r="B50" s="809"/>
      <c r="C50" s="809"/>
      <c r="D50" s="812"/>
      <c r="E50" s="808"/>
      <c r="F50" s="290" t="s">
        <v>320</v>
      </c>
      <c r="G50" s="318" t="s">
        <v>557</v>
      </c>
      <c r="H50" s="291" t="s">
        <v>233</v>
      </c>
      <c r="I50" s="290" t="s">
        <v>282</v>
      </c>
      <c r="J50" s="290" t="s">
        <v>261</v>
      </c>
      <c r="K50" s="366" t="s">
        <v>546</v>
      </c>
      <c r="L50" s="302" t="s">
        <v>447</v>
      </c>
    </row>
    <row r="51" spans="1:15" s="293" customFormat="1" ht="114.75" x14ac:dyDescent="0.25">
      <c r="A51" s="279"/>
      <c r="B51" s="809"/>
      <c r="C51" s="809"/>
      <c r="D51" s="291" t="s">
        <v>262</v>
      </c>
      <c r="E51" s="290" t="s">
        <v>263</v>
      </c>
      <c r="F51" s="290" t="s">
        <v>264</v>
      </c>
      <c r="G51" s="290" t="s">
        <v>265</v>
      </c>
      <c r="H51" s="291" t="s">
        <v>200</v>
      </c>
      <c r="I51" s="290" t="s">
        <v>382</v>
      </c>
      <c r="J51" s="290" t="s">
        <v>266</v>
      </c>
      <c r="K51" s="290"/>
      <c r="L51" s="290"/>
    </row>
    <row r="52" spans="1:15" s="293" customFormat="1" ht="76.5" x14ac:dyDescent="0.25">
      <c r="A52" s="279"/>
      <c r="B52" s="808"/>
      <c r="C52" s="808"/>
      <c r="D52" s="291" t="s">
        <v>267</v>
      </c>
      <c r="E52" s="290" t="s">
        <v>268</v>
      </c>
      <c r="F52" s="290" t="s">
        <v>269</v>
      </c>
      <c r="G52" s="290" t="s">
        <v>270</v>
      </c>
      <c r="H52" s="291" t="s">
        <v>200</v>
      </c>
      <c r="I52" s="290" t="s">
        <v>383</v>
      </c>
      <c r="J52" s="290" t="s">
        <v>271</v>
      </c>
      <c r="K52" s="290"/>
      <c r="L52" s="290"/>
    </row>
    <row r="53" spans="1:15" s="293" customFormat="1" x14ac:dyDescent="0.25">
      <c r="A53" s="279"/>
      <c r="B53" s="279"/>
      <c r="C53" s="279"/>
      <c r="D53" s="280"/>
      <c r="E53" s="279"/>
      <c r="F53" s="279"/>
      <c r="G53" s="279"/>
      <c r="H53" s="280"/>
      <c r="I53" s="279"/>
      <c r="J53" s="279"/>
      <c r="K53" s="279"/>
      <c r="L53" s="279"/>
    </row>
    <row r="54" spans="1:15" s="293" customFormat="1" ht="13.5" thickBot="1" x14ac:dyDescent="0.3">
      <c r="A54" s="279"/>
      <c r="B54" s="279"/>
      <c r="C54" s="279"/>
      <c r="D54" s="280"/>
      <c r="E54" s="279"/>
      <c r="F54" s="279"/>
      <c r="G54" s="279"/>
      <c r="H54" s="280"/>
      <c r="I54" s="279"/>
      <c r="J54" s="279"/>
      <c r="K54" s="279"/>
      <c r="L54" s="279"/>
    </row>
    <row r="55" spans="1:15" s="307" customFormat="1" ht="26.25" customHeight="1" x14ac:dyDescent="0.25">
      <c r="A55" s="304"/>
      <c r="B55" s="826" t="s">
        <v>338</v>
      </c>
      <c r="C55" s="827"/>
      <c r="D55" s="827"/>
      <c r="E55" s="827"/>
      <c r="F55" s="828"/>
      <c r="G55" s="305"/>
      <c r="H55" s="305"/>
      <c r="I55" s="305"/>
      <c r="J55" s="305"/>
      <c r="K55" s="305"/>
      <c r="L55" s="305"/>
      <c r="M55" s="306"/>
      <c r="N55" s="306"/>
      <c r="O55" s="306"/>
    </row>
    <row r="56" spans="1:15" s="311" customFormat="1" ht="66" customHeight="1" thickBot="1" x14ac:dyDescent="0.25">
      <c r="A56" s="308"/>
      <c r="B56" s="822" t="s">
        <v>564</v>
      </c>
      <c r="C56" s="823"/>
      <c r="D56" s="823"/>
      <c r="E56" s="823"/>
      <c r="F56" s="824"/>
      <c r="G56" s="309"/>
      <c r="H56" s="309"/>
      <c r="I56" s="309"/>
      <c r="J56" s="309"/>
      <c r="K56" s="309"/>
      <c r="L56" s="309"/>
      <c r="M56" s="310"/>
    </row>
    <row r="57" spans="1:15" s="311" customFormat="1" x14ac:dyDescent="0.2">
      <c r="A57" s="308"/>
      <c r="B57" s="309"/>
      <c r="C57" s="309"/>
      <c r="D57" s="309"/>
      <c r="E57" s="309"/>
      <c r="F57" s="309"/>
      <c r="G57" s="309"/>
      <c r="H57" s="309"/>
      <c r="I57" s="309"/>
      <c r="J57" s="309"/>
      <c r="K57" s="309"/>
      <c r="L57" s="309"/>
      <c r="M57" s="310"/>
    </row>
    <row r="58" spans="1:15" s="311" customFormat="1" x14ac:dyDescent="0.2">
      <c r="A58" s="308"/>
      <c r="B58" s="309"/>
      <c r="C58" s="309"/>
      <c r="D58" s="309"/>
      <c r="E58" s="309"/>
      <c r="F58" s="309"/>
      <c r="G58" s="309"/>
      <c r="H58" s="309"/>
      <c r="I58" s="309"/>
      <c r="J58" s="309"/>
      <c r="K58" s="309"/>
      <c r="L58" s="309"/>
      <c r="M58" s="310"/>
    </row>
    <row r="59" spans="1:15" s="311" customFormat="1" ht="14.25" customHeight="1" x14ac:dyDescent="0.25">
      <c r="A59" s="308"/>
      <c r="B59" s="825" t="s">
        <v>280</v>
      </c>
      <c r="C59" s="825"/>
      <c r="D59" s="825"/>
      <c r="E59" s="308"/>
      <c r="F59" s="308"/>
      <c r="G59" s="308"/>
      <c r="H59" s="308"/>
      <c r="I59" s="308"/>
      <c r="J59" s="308"/>
      <c r="K59" s="308"/>
      <c r="L59" s="308"/>
    </row>
    <row r="60" spans="1:15" s="311" customFormat="1" x14ac:dyDescent="0.2">
      <c r="A60" s="308"/>
      <c r="B60" s="309"/>
      <c r="C60" s="309"/>
      <c r="D60" s="309"/>
      <c r="E60" s="309"/>
      <c r="F60" s="309"/>
      <c r="G60" s="309"/>
      <c r="H60" s="309"/>
      <c r="I60" s="309"/>
      <c r="J60" s="309"/>
      <c r="K60" s="309"/>
      <c r="L60" s="309"/>
      <c r="M60" s="310"/>
    </row>
    <row r="61" spans="1:15" s="311" customFormat="1" x14ac:dyDescent="0.2">
      <c r="A61" s="308"/>
      <c r="B61" s="309"/>
      <c r="C61" s="309"/>
      <c r="D61" s="309"/>
      <c r="E61" s="309"/>
      <c r="F61" s="309"/>
      <c r="G61" s="309"/>
      <c r="H61" s="309"/>
      <c r="I61" s="309"/>
      <c r="J61" s="309"/>
      <c r="K61" s="309"/>
      <c r="L61" s="309"/>
      <c r="M61" s="310"/>
    </row>
    <row r="62" spans="1:15" s="311" customFormat="1" x14ac:dyDescent="0.2">
      <c r="A62" s="308"/>
      <c r="B62" s="309"/>
      <c r="C62" s="309"/>
      <c r="D62" s="309"/>
      <c r="E62" s="309"/>
      <c r="F62" s="309"/>
      <c r="G62" s="309"/>
      <c r="H62" s="309"/>
      <c r="I62" s="309"/>
      <c r="J62" s="309"/>
      <c r="K62" s="309"/>
      <c r="L62" s="309"/>
      <c r="M62" s="310"/>
    </row>
    <row r="63" spans="1:15" s="311" customFormat="1" x14ac:dyDescent="0.2">
      <c r="A63" s="308"/>
      <c r="B63" s="309"/>
      <c r="C63" s="309"/>
      <c r="D63" s="309"/>
      <c r="E63" s="309"/>
      <c r="F63" s="309"/>
      <c r="G63" s="309"/>
      <c r="H63" s="309"/>
      <c r="I63" s="309"/>
      <c r="J63" s="309"/>
      <c r="K63" s="309"/>
      <c r="L63" s="309"/>
      <c r="M63" s="310"/>
    </row>
    <row r="64" spans="1:15" s="311" customFormat="1" ht="105" customHeight="1" x14ac:dyDescent="0.25">
      <c r="A64" s="308"/>
      <c r="B64" s="509" t="s">
        <v>563</v>
      </c>
      <c r="C64" s="821"/>
      <c r="D64" s="821"/>
      <c r="E64" s="821"/>
      <c r="F64" s="821"/>
      <c r="G64" s="312"/>
      <c r="H64" s="312"/>
      <c r="I64" s="312"/>
      <c r="J64" s="312"/>
      <c r="K64" s="312"/>
      <c r="L64" s="312"/>
      <c r="M64" s="313"/>
      <c r="N64" s="314"/>
      <c r="O64" s="314"/>
    </row>
    <row r="65" spans="12:12" x14ac:dyDescent="0.25">
      <c r="L65" s="279"/>
    </row>
  </sheetData>
  <autoFilter ref="B20:L52" xr:uid="{00000000-0009-0000-0000-000006000000}"/>
  <mergeCells count="36">
    <mergeCell ref="B64:F64"/>
    <mergeCell ref="B56:F56"/>
    <mergeCell ref="E43:E45"/>
    <mergeCell ref="B46:B52"/>
    <mergeCell ref="C46:C52"/>
    <mergeCell ref="D49:D50"/>
    <mergeCell ref="E49:E50"/>
    <mergeCell ref="B32:B45"/>
    <mergeCell ref="C32:C39"/>
    <mergeCell ref="D32:D39"/>
    <mergeCell ref="E32:E39"/>
    <mergeCell ref="D46:D48"/>
    <mergeCell ref="E46:E48"/>
    <mergeCell ref="B59:D59"/>
    <mergeCell ref="B55:F55"/>
    <mergeCell ref="B21:B31"/>
    <mergeCell ref="C21:C25"/>
    <mergeCell ref="D21:D25"/>
    <mergeCell ref="E21:E25"/>
    <mergeCell ref="C26:C30"/>
    <mergeCell ref="D26:D30"/>
    <mergeCell ref="E26:E30"/>
    <mergeCell ref="F22:F23"/>
    <mergeCell ref="C40:C45"/>
    <mergeCell ref="D43:D45"/>
    <mergeCell ref="L22:L23"/>
    <mergeCell ref="K47:K48"/>
    <mergeCell ref="F40:L40"/>
    <mergeCell ref="L47:L48"/>
    <mergeCell ref="F47:F48"/>
    <mergeCell ref="G47:G48"/>
    <mergeCell ref="H47:H48"/>
    <mergeCell ref="F31:L31"/>
    <mergeCell ref="H22:H23"/>
    <mergeCell ref="G22:G23"/>
    <mergeCell ref="K22:K23"/>
  </mergeCells>
  <pageMargins left="0.39370078740157483" right="0.39370078740157483" top="0.39370078740157483" bottom="0.70866141732283472" header="0.31496062992125984" footer="0"/>
  <pageSetup paperSize="9" scale="32" fitToHeight="0" orientation="landscape" r:id="rId1"/>
  <headerFooter>
    <oddFooter>&amp;LNSQHS Standards Edition 2 Version 1.0 - Standard 8 Recognising and Responding
to Acute Deterioration
Page &amp;P of &amp;N&amp;CPrinted copies are uncontrolled&amp;R&amp;G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G6:G12"/>
  <sheetViews>
    <sheetView workbookViewId="0">
      <selection activeCell="G13" sqref="G13"/>
    </sheetView>
  </sheetViews>
  <sheetFormatPr defaultRowHeight="15" x14ac:dyDescent="0.25"/>
  <sheetData>
    <row r="6" spans="7:7" x14ac:dyDescent="0.25">
      <c r="G6" t="s">
        <v>498</v>
      </c>
    </row>
    <row r="7" spans="7:7" x14ac:dyDescent="0.25">
      <c r="G7" t="s">
        <v>499</v>
      </c>
    </row>
    <row r="8" spans="7:7" x14ac:dyDescent="0.25">
      <c r="G8" t="s">
        <v>500</v>
      </c>
    </row>
    <row r="9" spans="7:7" x14ac:dyDescent="0.25">
      <c r="G9" t="s">
        <v>501</v>
      </c>
    </row>
    <row r="10" spans="7:7" x14ac:dyDescent="0.25">
      <c r="G10" t="s">
        <v>502</v>
      </c>
    </row>
    <row r="11" spans="7:7" x14ac:dyDescent="0.25">
      <c r="G11" t="s">
        <v>503</v>
      </c>
    </row>
    <row r="12" spans="7:7" x14ac:dyDescent="0.25">
      <c r="G12" t="s">
        <v>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Facility Collection &amp; Results</vt:lpstr>
      <vt:lpstr>Ward_Unit Collection</vt:lpstr>
      <vt:lpstr>Patient Collection</vt:lpstr>
      <vt:lpstr>Results for Ward_Unit</vt:lpstr>
      <vt:lpstr>Results for Patient</vt:lpstr>
      <vt:lpstr>Measurement Plan</vt:lpstr>
      <vt:lpstr>Sheet1</vt:lpstr>
      <vt:lpstr>Contents!Print_Area</vt:lpstr>
      <vt:lpstr>'Facility Collection &amp; Results'!Print_Area</vt:lpstr>
      <vt:lpstr>'Measurement Plan'!Print_Area</vt:lpstr>
      <vt:lpstr>'Patient Collection'!Print_Area</vt:lpstr>
      <vt:lpstr>'Results for Patient'!Print_Area</vt:lpstr>
      <vt:lpstr>'Results for Ward_Unit'!Print_Area</vt:lpstr>
      <vt:lpstr>'Ward_Unit Collection'!Print_Area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NSQHS Standards - Standard 8 Audit Tools</dc:title>
  <dc:subject>NSQHS Standards Edition 2, Standard 8 Recognising and Responding to Acute Deterioration Audit Tools</dc:subject>
  <dc:creator/>
  <cp:keywords>NSQHS standards, NSQHS standards edition 2, standard 8, recognising and responding to acute deterioration, RRAC, audit tools</cp:keywords>
  <cp:lastModifiedBy/>
  <dcterms:created xsi:type="dcterms:W3CDTF">2006-09-16T00:00:00Z</dcterms:created>
  <dcterms:modified xsi:type="dcterms:W3CDTF">2022-07-06T06:45:05Z</dcterms:modified>
</cp:coreProperties>
</file>